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FINAL YEAR" sheetId="1" r:id="rId1"/>
    <sheet name="3rd YEAR" sheetId="2" r:id="rId2"/>
    <sheet name="2nd YEAR" sheetId="3" r:id="rId3"/>
    <sheet name="1ST YEAR" sheetId="4" r:id="rId4"/>
    <sheet name="1st Year Fresh" sheetId="6" r:id="rId5"/>
  </sheets>
  <calcPr calcId="124519"/>
</workbook>
</file>

<file path=xl/calcChain.xml><?xml version="1.0" encoding="utf-8"?>
<calcChain xmlns="http://schemas.openxmlformats.org/spreadsheetml/2006/main">
  <c r="H67" i="6"/>
  <c r="H68"/>
  <c r="H69"/>
  <c r="H70"/>
  <c r="H66"/>
  <c r="I62"/>
  <c r="E62"/>
  <c r="F62"/>
  <c r="G62"/>
  <c r="H62"/>
  <c r="D6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4"/>
  <c r="H30" i="4"/>
  <c r="H31"/>
  <c r="H32"/>
  <c r="H33"/>
  <c r="H29"/>
  <c r="I26"/>
  <c r="H26"/>
  <c r="G26"/>
  <c r="F26"/>
  <c r="E26"/>
  <c r="D26"/>
  <c r="H41" i="3"/>
  <c r="I33" i="2"/>
  <c r="D48" i="1"/>
  <c r="H46" i="3"/>
  <c r="H47"/>
  <c r="H48"/>
  <c r="H45"/>
  <c r="G41"/>
  <c r="F41"/>
  <c r="E41"/>
  <c r="D41"/>
  <c r="H38" i="2"/>
  <c r="H39"/>
  <c r="H40"/>
  <c r="H41"/>
  <c r="H37"/>
  <c r="H33"/>
  <c r="G33"/>
  <c r="F33"/>
  <c r="E33"/>
  <c r="D33"/>
  <c r="H81" i="1"/>
  <c r="H80"/>
  <c r="H78"/>
  <c r="H79"/>
  <c r="H77"/>
  <c r="H52"/>
  <c r="H53"/>
  <c r="H54"/>
  <c r="H55"/>
  <c r="H51"/>
  <c r="E46"/>
  <c r="F46"/>
  <c r="G46"/>
  <c r="H46"/>
  <c r="D46"/>
</calcChain>
</file>

<file path=xl/sharedStrings.xml><?xml version="1.0" encoding="utf-8"?>
<sst xmlns="http://schemas.openxmlformats.org/spreadsheetml/2006/main" count="1652" uniqueCount="406">
  <si>
    <t>Sri Raghavendra Ayurveda Medical College &amp; Hospital, Malladihalli - 577531</t>
  </si>
  <si>
    <t>Sl No</t>
  </si>
  <si>
    <t>Register No</t>
  </si>
  <si>
    <t xml:space="preserve">Name of the Student </t>
  </si>
  <si>
    <t>Total Marks</t>
  </si>
  <si>
    <t>17A7428</t>
  </si>
  <si>
    <t>NUR AJMIR KHANDAKAR</t>
  </si>
  <si>
    <t>17A7430</t>
  </si>
  <si>
    <t>PASS</t>
  </si>
  <si>
    <t>FAIL</t>
  </si>
  <si>
    <t>Percentage %</t>
  </si>
  <si>
    <t>14A7420</t>
  </si>
  <si>
    <t>JULFKAR ALI</t>
  </si>
  <si>
    <t>JUNED</t>
  </si>
  <si>
    <t>15A7436</t>
  </si>
  <si>
    <t>SIKDER PRAKASH PRATUL</t>
  </si>
  <si>
    <t>ADITION BISWAS</t>
  </si>
  <si>
    <t>15A7417</t>
  </si>
  <si>
    <t>HAIDER ALI</t>
  </si>
  <si>
    <t>16A7421</t>
  </si>
  <si>
    <t>KULDEEP</t>
  </si>
  <si>
    <t>16A7418</t>
  </si>
  <si>
    <t>KC</t>
  </si>
  <si>
    <t>PK</t>
  </si>
  <si>
    <t>ST</t>
  </si>
  <si>
    <t>SLK</t>
  </si>
  <si>
    <t>R &amp; M</t>
  </si>
  <si>
    <t>15A7447</t>
  </si>
  <si>
    <t>14A7425</t>
  </si>
  <si>
    <t>MADHU.M</t>
  </si>
  <si>
    <t>Kaya Chikita</t>
  </si>
  <si>
    <t>Panchakarma</t>
  </si>
  <si>
    <t>Shalya Tantra</t>
  </si>
  <si>
    <t>Reaearch &amp; Methodology</t>
  </si>
  <si>
    <t>Name of Subject</t>
  </si>
  <si>
    <t>Subject wise Percentage</t>
  </si>
  <si>
    <t>Shalakya Tantra</t>
  </si>
  <si>
    <t>Total No of Students Exam appeard</t>
  </si>
  <si>
    <t>Remarks</t>
  </si>
  <si>
    <t>Total Marks obtained</t>
  </si>
  <si>
    <t xml:space="preserve">Total No of Students Pass </t>
  </si>
  <si>
    <t xml:space="preserve">Total No of Students Fail </t>
  </si>
  <si>
    <t>17A7406</t>
  </si>
  <si>
    <t>Prasooti</t>
  </si>
  <si>
    <t>Swastha</t>
  </si>
  <si>
    <t>Balaroga</t>
  </si>
  <si>
    <t>Charaka</t>
  </si>
  <si>
    <t>Agada</t>
  </si>
  <si>
    <t>ANAND KUMAR YADAV</t>
  </si>
  <si>
    <t>YUVARAJ REDRESHAPPA SHESHAGIRI</t>
  </si>
  <si>
    <t>Agada Tantra</t>
  </si>
  <si>
    <t>Swastavritta</t>
  </si>
  <si>
    <t>Prasooti &amp; Striroga</t>
  </si>
  <si>
    <t>Roga Vignana</t>
  </si>
  <si>
    <t>Dravya Guna</t>
  </si>
  <si>
    <t>RSBK</t>
  </si>
  <si>
    <t>15A7404</t>
  </si>
  <si>
    <t>ALEX PAUL THOTTAM</t>
  </si>
  <si>
    <t>16A7407</t>
  </si>
  <si>
    <t>DARSHAN. B</t>
  </si>
  <si>
    <t>16A7431</t>
  </si>
  <si>
    <t>PUNITH. D</t>
  </si>
  <si>
    <t>18A7417</t>
  </si>
  <si>
    <t>MADHEEHA</t>
  </si>
  <si>
    <t>18A7430</t>
  </si>
  <si>
    <t>NITESH KUMAR JHA</t>
  </si>
  <si>
    <t>18A7431</t>
  </si>
  <si>
    <t>P H TASMIYA KHANUM</t>
  </si>
  <si>
    <t>18A7448</t>
  </si>
  <si>
    <t>VARSHA V PAWAR</t>
  </si>
  <si>
    <t>18A7402</t>
  </si>
  <si>
    <t>AKASH SANJAY MIRGE</t>
  </si>
  <si>
    <t>18A7418</t>
  </si>
  <si>
    <t>MANISH KUMAR RAY</t>
  </si>
  <si>
    <t>18A7432</t>
  </si>
  <si>
    <t>PAWAN KUMAR</t>
  </si>
  <si>
    <t>18A7435</t>
  </si>
  <si>
    <t>ROJA B</t>
  </si>
  <si>
    <t>18A7438</t>
  </si>
  <si>
    <t>SANNIDHI S RAO</t>
  </si>
  <si>
    <t>Dravyaguna</t>
  </si>
  <si>
    <t>Rogavignana</t>
  </si>
  <si>
    <t>PV</t>
  </si>
  <si>
    <t>SAN</t>
  </si>
  <si>
    <t>AST</t>
  </si>
  <si>
    <t>19A3861</t>
  </si>
  <si>
    <t>19A3862</t>
  </si>
  <si>
    <t>19A3864</t>
  </si>
  <si>
    <t>19A3868</t>
  </si>
  <si>
    <t>19A3873</t>
  </si>
  <si>
    <t>19A3874</t>
  </si>
  <si>
    <t>19A3875</t>
  </si>
  <si>
    <t>19A3876</t>
  </si>
  <si>
    <t>19A3878</t>
  </si>
  <si>
    <t>19A3879</t>
  </si>
  <si>
    <t>19A3880</t>
  </si>
  <si>
    <t>19A3884</t>
  </si>
  <si>
    <t>19A3896</t>
  </si>
  <si>
    <t>19A3897</t>
  </si>
  <si>
    <t>19A3901</t>
  </si>
  <si>
    <t>BHAGAVATHI M</t>
  </si>
  <si>
    <t>BHOOMIKA T R</t>
  </si>
  <si>
    <t>BHAVYA D J</t>
  </si>
  <si>
    <t>GHONGADE GAURI VISHWANATH</t>
  </si>
  <si>
    <t>GHONGADE TEJAS KASHINATH</t>
  </si>
  <si>
    <t>HURRAM TASMIYA</t>
  </si>
  <si>
    <t>IRESH MORABAGI</t>
  </si>
  <si>
    <t>MEENA K M</t>
  </si>
  <si>
    <t>MOHAMMED SHAFAYATH</t>
  </si>
  <si>
    <t>NANDITHA A MALNAYAK</t>
  </si>
  <si>
    <t>SHIVU J</t>
  </si>
  <si>
    <t>VISHAL</t>
  </si>
  <si>
    <t>19A3903</t>
  </si>
  <si>
    <t>19A3904</t>
  </si>
  <si>
    <t>S  K</t>
  </si>
  <si>
    <t>S  R</t>
  </si>
  <si>
    <t>Total No Of Students Pass- 14</t>
  </si>
  <si>
    <t>TARUN D</t>
  </si>
  <si>
    <t>16A7442</t>
  </si>
  <si>
    <t>SNEHA JOHNSON</t>
  </si>
  <si>
    <t>18A7408</t>
  </si>
  <si>
    <t>21A4581</t>
  </si>
  <si>
    <t>AQSA PARVEEN</t>
  </si>
  <si>
    <t>21A4582</t>
  </si>
  <si>
    <t>ARUN MADAR</t>
  </si>
  <si>
    <t>21A4583</t>
  </si>
  <si>
    <t>BHANUPRIYA S M</t>
  </si>
  <si>
    <t>21A4584</t>
  </si>
  <si>
    <t>BHAVANI</t>
  </si>
  <si>
    <t>21A4585</t>
  </si>
  <si>
    <t>BHAVYASHRI M R</t>
  </si>
  <si>
    <t>21A4586</t>
  </si>
  <si>
    <t>BHOOMIKA S V</t>
  </si>
  <si>
    <t>21A4587</t>
  </si>
  <si>
    <t>CHAITANYA B V</t>
  </si>
  <si>
    <t>21A4588</t>
  </si>
  <si>
    <t>CHANDRASHEKHAR SATISH AKKUR</t>
  </si>
  <si>
    <t>21A4589</t>
  </si>
  <si>
    <t>CHETHAN H P</t>
  </si>
  <si>
    <t>21A4590</t>
  </si>
  <si>
    <t>CHETHAN KUMAR G R</t>
  </si>
  <si>
    <t>21A4591</t>
  </si>
  <si>
    <t>H R YOUSUF BEIG</t>
  </si>
  <si>
    <t>21A4592</t>
  </si>
  <si>
    <t>KARTHIK S KAMBALIMATH</t>
  </si>
  <si>
    <t>21A4593</t>
  </si>
  <si>
    <t>KAVYANJALI D</t>
  </si>
  <si>
    <t>21A4594</t>
  </si>
  <si>
    <t>KEERTHANA B M</t>
  </si>
  <si>
    <t>21A4595</t>
  </si>
  <si>
    <t>KIRAN S</t>
  </si>
  <si>
    <t>21A4596</t>
  </si>
  <si>
    <t>LIKHITHA R S</t>
  </si>
  <si>
    <t>21A4597</t>
  </si>
  <si>
    <t>LINGARAJU M B</t>
  </si>
  <si>
    <t>21A4598</t>
  </si>
  <si>
    <t>LOKESH N GOOLAPPANAVAR</t>
  </si>
  <si>
    <t>21A4599</t>
  </si>
  <si>
    <t>LOKESH VIRUPAKSHAPPA BALALAKOPPA</t>
  </si>
  <si>
    <t>21A4600</t>
  </si>
  <si>
    <t>MANU L R</t>
  </si>
  <si>
    <t>21A4601</t>
  </si>
  <si>
    <t>MOHAN A E</t>
  </si>
  <si>
    <t>21A4602</t>
  </si>
  <si>
    <t>MORAPAKULA SRAVAN KUMAR</t>
  </si>
  <si>
    <t>21A4603</t>
  </si>
  <si>
    <t>MUSKAN ABDULRAZAK RAZAKANAVAR</t>
  </si>
  <si>
    <t>21A4604</t>
  </si>
  <si>
    <t>NAVEEN RAHUL J</t>
  </si>
  <si>
    <t>21A4605</t>
  </si>
  <si>
    <t>NIRANJAN SIDDHABEERAPPA KIRAGERI</t>
  </si>
  <si>
    <t>21A4606</t>
  </si>
  <si>
    <t>PAVAN SINGH R</t>
  </si>
  <si>
    <t>21A4607</t>
  </si>
  <si>
    <t>PRATHIBHA G P</t>
  </si>
  <si>
    <t>21A4608</t>
  </si>
  <si>
    <t>PRATHIBHA R</t>
  </si>
  <si>
    <t>21A4609</t>
  </si>
  <si>
    <t>RAHUL KULKARNI</t>
  </si>
  <si>
    <t>21A4610</t>
  </si>
  <si>
    <t>RAKESH A</t>
  </si>
  <si>
    <t>21A4611</t>
  </si>
  <si>
    <t>RATNAPRABHA</t>
  </si>
  <si>
    <t>21A4612</t>
  </si>
  <si>
    <t>RUDRESH B M</t>
  </si>
  <si>
    <t>21A4613</t>
  </si>
  <si>
    <t>S C SUCHIT</t>
  </si>
  <si>
    <t>21A4614</t>
  </si>
  <si>
    <t>SACHIN KALLAHANUMANNANAVAR</t>
  </si>
  <si>
    <t>21A4615</t>
  </si>
  <si>
    <t>SANJAY K C</t>
  </si>
  <si>
    <t>21A4616</t>
  </si>
  <si>
    <t>SHASHANK H B</t>
  </si>
  <si>
    <t>21A4617</t>
  </si>
  <si>
    <t>SPANDANA BASAVARAJ SASHI</t>
  </si>
  <si>
    <t>21A4618</t>
  </si>
  <si>
    <t>SUCHITHRA H K</t>
  </si>
  <si>
    <t>21A4619</t>
  </si>
  <si>
    <t>SWATHI H</t>
  </si>
  <si>
    <t>21A4620</t>
  </si>
  <si>
    <t>TANZEELA TAMKEEN</t>
  </si>
  <si>
    <t>21A4621</t>
  </si>
  <si>
    <t>TARUNAGOUDA A KUNCHUR</t>
  </si>
  <si>
    <t>21A4622</t>
  </si>
  <si>
    <t>TARUNKUMAR UMESH SAVANUR</t>
  </si>
  <si>
    <t>21A4623</t>
  </si>
  <si>
    <t>TEJAS S</t>
  </si>
  <si>
    <t>21A4624</t>
  </si>
  <si>
    <t>THANUSHREE P B</t>
  </si>
  <si>
    <t>21A4625</t>
  </si>
  <si>
    <t>THOMBARE RUSHIKESH RAVINDRA</t>
  </si>
  <si>
    <t>21A4626</t>
  </si>
  <si>
    <t>VAISHNAVI G S</t>
  </si>
  <si>
    <t>21A4627</t>
  </si>
  <si>
    <t>VARSHITHA S</t>
  </si>
  <si>
    <t>21A4628</t>
  </si>
  <si>
    <t>VARUN MOTHKUR S V</t>
  </si>
  <si>
    <t>21A4629</t>
  </si>
  <si>
    <t>VINUTHA M</t>
  </si>
  <si>
    <t>21A4630</t>
  </si>
  <si>
    <t>YASHVANTH K S</t>
  </si>
  <si>
    <t>21A5681</t>
  </si>
  <si>
    <t>AKSHATHA JOGIN</t>
  </si>
  <si>
    <t>21A5682</t>
  </si>
  <si>
    <t>R SHASHAVALI</t>
  </si>
  <si>
    <t>21A5683</t>
  </si>
  <si>
    <t>MAGAR SANKET SUNIL</t>
  </si>
  <si>
    <t>21A5684</t>
  </si>
  <si>
    <t>PATIL RUTIK RAJENDRA</t>
  </si>
  <si>
    <t>21A5685</t>
  </si>
  <si>
    <t>TODKAR PRASAD RAMESH</t>
  </si>
  <si>
    <t>21A5686</t>
  </si>
  <si>
    <t>VIJAYALAKSHMI S N</t>
  </si>
  <si>
    <t>20A5401</t>
  </si>
  <si>
    <t>ADEPU IRAVATHI</t>
  </si>
  <si>
    <t>20A5402</t>
  </si>
  <si>
    <t>AKASH B L</t>
  </si>
  <si>
    <t>20A5403</t>
  </si>
  <si>
    <t>AKASH D K</t>
  </si>
  <si>
    <t>20A5405</t>
  </si>
  <si>
    <t>ANUSHA A</t>
  </si>
  <si>
    <t>20A5406</t>
  </si>
  <si>
    <t>ANUSHA G R</t>
  </si>
  <si>
    <t>20A5413</t>
  </si>
  <si>
    <t>G M TRISHUL</t>
  </si>
  <si>
    <t>20A5414</t>
  </si>
  <si>
    <t>GAGAN DEEP G R</t>
  </si>
  <si>
    <t>20A5416</t>
  </si>
  <si>
    <t>HANDRAL RUDRESH</t>
  </si>
  <si>
    <t>20A5417</t>
  </si>
  <si>
    <t>HARINI S M</t>
  </si>
  <si>
    <t>20A5418</t>
  </si>
  <si>
    <t>KARTHIK A M</t>
  </si>
  <si>
    <t>20A5421</t>
  </si>
  <si>
    <t>NAVEEN KUMAR GORAVAR</t>
  </si>
  <si>
    <t>20A5423</t>
  </si>
  <si>
    <t>NIKITHA M U</t>
  </si>
  <si>
    <t>20A5428</t>
  </si>
  <si>
    <t>PAVAN C S</t>
  </si>
  <si>
    <t>20A5429</t>
  </si>
  <si>
    <t>PRADEEP M S</t>
  </si>
  <si>
    <t>20A5432</t>
  </si>
  <si>
    <t>SAGAR T</t>
  </si>
  <si>
    <t>20A5438</t>
  </si>
  <si>
    <t>SHREERAKSHA S</t>
  </si>
  <si>
    <t>20A5441</t>
  </si>
  <si>
    <t>SONTAKKE SWARAJ MOHAN</t>
  </si>
  <si>
    <t>20A5443</t>
  </si>
  <si>
    <t>T M. WAJAHATH UR RAHAMAN</t>
  </si>
  <si>
    <t>20A5449</t>
  </si>
  <si>
    <t>YADAV ABHISHEK JITENDRA</t>
  </si>
  <si>
    <t>20A5450</t>
  </si>
  <si>
    <t>YASHASWINI C</t>
  </si>
  <si>
    <t>YOGESH J</t>
  </si>
  <si>
    <t>SIDDHALINGU S.M.</t>
  </si>
  <si>
    <t>MASHALE PRAJKTA SHIVANAND</t>
  </si>
  <si>
    <t>CHETHAN S.K.</t>
  </si>
  <si>
    <t>BHARATH KUMAR H S</t>
  </si>
  <si>
    <t>AFREEN BAIG. A</t>
  </si>
  <si>
    <t>18A7403</t>
  </si>
  <si>
    <t>AMISHA SINGH</t>
  </si>
  <si>
    <t>18A7404</t>
  </si>
  <si>
    <t>BHAGYASHREE</t>
  </si>
  <si>
    <t>18A7405</t>
  </si>
  <si>
    <t>BHARATH V L</t>
  </si>
  <si>
    <t>18A7406</t>
  </si>
  <si>
    <t>BHAVANA G S</t>
  </si>
  <si>
    <t>18A7407</t>
  </si>
  <si>
    <t>CHAITHRA M</t>
  </si>
  <si>
    <t>CHAURASIYA SURAJ PARMESHWAR</t>
  </si>
  <si>
    <t>18A7409</t>
  </si>
  <si>
    <t>DUBASI CHAITHANYA</t>
  </si>
  <si>
    <t>18A7410</t>
  </si>
  <si>
    <t>GAYEN SOMA SANJAY</t>
  </si>
  <si>
    <t>18A7412</t>
  </si>
  <si>
    <t>JAGTAP DEVYANI</t>
  </si>
  <si>
    <t>18A7413</t>
  </si>
  <si>
    <t>JAHNAVI K M</t>
  </si>
  <si>
    <t>18A7414</t>
  </si>
  <si>
    <t>JOSHI MONIKA SANJAY</t>
  </si>
  <si>
    <t>18A7416</t>
  </si>
  <si>
    <t>MADEEHA FARHEEN</t>
  </si>
  <si>
    <t>18A7419</t>
  </si>
  <si>
    <t>MANJUNATH C T</t>
  </si>
  <si>
    <t>18A7420</t>
  </si>
  <si>
    <t>MARUTHI R</t>
  </si>
  <si>
    <t>18A7421</t>
  </si>
  <si>
    <t>MAYUR VIVEK SHELKE</t>
  </si>
  <si>
    <t>18A7422</t>
  </si>
  <si>
    <t>MEGHANA T</t>
  </si>
  <si>
    <t>18A7423</t>
  </si>
  <si>
    <t>MEGHASHRI P</t>
  </si>
  <si>
    <t>18A7424</t>
  </si>
  <si>
    <t>CHAURASIA MIMANSA DEVDUTT</t>
  </si>
  <si>
    <t>18A7426</t>
  </si>
  <si>
    <t>MUSTAKIM</t>
  </si>
  <si>
    <t>18A7427</t>
  </si>
  <si>
    <t>NAGAMBIKA K T</t>
  </si>
  <si>
    <t>18A7428</t>
  </si>
  <si>
    <t>NEELA S</t>
  </si>
  <si>
    <t>18A7429</t>
  </si>
  <si>
    <t>NIHARIKA T N</t>
  </si>
  <si>
    <t>18A7433</t>
  </si>
  <si>
    <t>PRIYA JEEVAN SHINDE</t>
  </si>
  <si>
    <t>18A7434</t>
  </si>
  <si>
    <t>R P VIKAS</t>
  </si>
  <si>
    <t>18A7436</t>
  </si>
  <si>
    <t>RUDRANI</t>
  </si>
  <si>
    <t>18A7437</t>
  </si>
  <si>
    <t>SADDAM HUSSAIN</t>
  </si>
  <si>
    <t>18A7439</t>
  </si>
  <si>
    <t>SHRADDHA ASHOK BHOSALE</t>
  </si>
  <si>
    <t>18A7440</t>
  </si>
  <si>
    <t>SHREYA LAD R</t>
  </si>
  <si>
    <t>18A7441</t>
  </si>
  <si>
    <t>SHWETA PATIL</t>
  </si>
  <si>
    <t>18A7443</t>
  </si>
  <si>
    <t>SNEHAL PATIL</t>
  </si>
  <si>
    <t>18A7444</t>
  </si>
  <si>
    <t>SRI DURGA BHAVANI J</t>
  </si>
  <si>
    <t>18A7445</t>
  </si>
  <si>
    <t>SUMA MANIBABU MALLICK</t>
  </si>
  <si>
    <t>18A7446</t>
  </si>
  <si>
    <t>SYYED ZAINAB NUVEERA</t>
  </si>
  <si>
    <t>18A7447</t>
  </si>
  <si>
    <t>UZMA NAYYARIN</t>
  </si>
  <si>
    <t>18A7449</t>
  </si>
  <si>
    <t>YASHWANTH A N</t>
  </si>
  <si>
    <t>ZENIN ZAMAN</t>
  </si>
  <si>
    <t>17A7450</t>
  </si>
  <si>
    <t>SUMA. D</t>
  </si>
  <si>
    <t>17A7443</t>
  </si>
  <si>
    <t>SHARATH G</t>
  </si>
  <si>
    <t>17A7440</t>
  </si>
  <si>
    <t>SHAKLIN MUSTAQUE</t>
  </si>
  <si>
    <t>17A7439</t>
  </si>
  <si>
    <t>SAMIN</t>
  </si>
  <si>
    <t>17A7434</t>
  </si>
  <si>
    <t>RATHVA NIYANTKUMAR BABUBHAI</t>
  </si>
  <si>
    <t>KAPIL KUMAR</t>
  </si>
  <si>
    <t>17A7419</t>
  </si>
  <si>
    <t>BATHA HARSHADKUMAR LAVINDRA SINH</t>
  </si>
  <si>
    <t>17A7410</t>
  </si>
  <si>
    <t>VIVEK KUMAR</t>
  </si>
  <si>
    <t>16A7449</t>
  </si>
  <si>
    <t>HRITWESH KUMAR</t>
  </si>
  <si>
    <t>15A7418</t>
  </si>
  <si>
    <t>HARSHA.B</t>
  </si>
  <si>
    <t>14A7417</t>
  </si>
  <si>
    <t>Sanskrit</t>
  </si>
  <si>
    <t xml:space="preserve">Shareera Kriya </t>
  </si>
  <si>
    <t>14A7402</t>
  </si>
  <si>
    <t>19A3860</t>
  </si>
  <si>
    <t>18A7401</t>
  </si>
  <si>
    <t>Final Year BAMS 2018-2019 Result in the Month of July/August-2023</t>
  </si>
  <si>
    <t>DISTINCTION</t>
  </si>
  <si>
    <t>NA</t>
  </si>
  <si>
    <t>Total No Of Students Pass- 37</t>
  </si>
  <si>
    <t>Total No Of Students  Fail- 03</t>
  </si>
  <si>
    <t>Final Year BAMS Exam Repeaters Result in the Month of July/August-2023</t>
  </si>
  <si>
    <t>College Percentage</t>
  </si>
  <si>
    <t>Total No Of Student Pass - 06</t>
  </si>
  <si>
    <t>Total No Of Students Fail - 7</t>
  </si>
  <si>
    <t>ThirdYear BAMS Exam Repeaters Result in the Month of July/August-2023</t>
  </si>
  <si>
    <t>Total No Of Students Pass- 13</t>
  </si>
  <si>
    <t>Total No Of Students  Fail- 14</t>
  </si>
  <si>
    <t>Second Year BAMS Exam Repeaters Result in the Month of July/August-2023</t>
  </si>
  <si>
    <t>Total No Of Students  Fail- 21</t>
  </si>
  <si>
    <t>First Year BAMS Exam Repeaters Result in the Month of July/August-2023</t>
  </si>
  <si>
    <t>Padartha Vigyana</t>
  </si>
  <si>
    <t>Shareera Kriya</t>
  </si>
  <si>
    <t>Shareera Rachana</t>
  </si>
  <si>
    <t>Astanga</t>
  </si>
  <si>
    <t xml:space="preserve"> SANKSRIT AND AYURVED ITIHAS</t>
  </si>
  <si>
    <t>PADARTHA VIJNANAM</t>
  </si>
  <si>
    <t>RACHANA SHARIR</t>
  </si>
  <si>
    <t>SAMHITA ADHYAYAN 1</t>
  </si>
  <si>
    <t>Percentage</t>
  </si>
  <si>
    <t>Total Marks obtained (1700)</t>
  </si>
  <si>
    <t>1st Class</t>
  </si>
  <si>
    <t>SAMHITA ADHYAYAN</t>
  </si>
  <si>
    <t>College Percentage %</t>
  </si>
  <si>
    <t>First Year BAMS Exam Repeaters Result in the Month of July/August-2023 (Batch 2021-22)</t>
  </si>
  <si>
    <t>Subject wise Percentage %</t>
  </si>
  <si>
    <t>Total No Of Students Pass- 33</t>
  </si>
  <si>
    <t>Total No Of Students  Fail- 23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</si>
</sst>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rgb="FF000000"/>
      <name val="Book Antiqua"/>
      <family val="1"/>
    </font>
    <font>
      <sz val="12"/>
      <color theme="1"/>
      <name val="Book Antiqua"/>
      <family val="1"/>
    </font>
    <font>
      <b/>
      <sz val="12"/>
      <color rgb="FF00B050"/>
      <name val="Book Antiqua"/>
      <family val="1"/>
    </font>
    <font>
      <b/>
      <sz val="12"/>
      <color rgb="FFFF0000"/>
      <name val="Book Antiqua"/>
      <family val="1"/>
    </font>
    <font>
      <b/>
      <sz val="12"/>
      <color theme="0"/>
      <name val="Book Antiqua"/>
      <family val="1"/>
    </font>
    <font>
      <b/>
      <sz val="12"/>
      <color theme="3" tint="-0.499984740745262"/>
      <name val="Book Antiqua"/>
      <family val="1"/>
    </font>
    <font>
      <b/>
      <sz val="12"/>
      <color theme="3" tint="-0.249977111117893"/>
      <name val="Book Antiqua"/>
      <family val="1"/>
    </font>
    <font>
      <b/>
      <sz val="14"/>
      <color theme="0"/>
      <name val="Book Antiqua"/>
      <family val="1"/>
    </font>
    <font>
      <sz val="12"/>
      <color theme="1"/>
      <name val="Bookman Old Style"/>
      <family val="1"/>
    </font>
    <font>
      <sz val="11"/>
      <color theme="1"/>
      <name val="Garamond"/>
      <family val="1"/>
    </font>
    <font>
      <b/>
      <sz val="7.5"/>
      <color rgb="FF00B050"/>
      <name val="Book Antiqua"/>
      <family val="1"/>
    </font>
    <font>
      <b/>
      <sz val="16"/>
      <color rgb="FF002060"/>
      <name val="Book Antiqua"/>
      <family val="1"/>
    </font>
    <font>
      <b/>
      <sz val="12"/>
      <color theme="1"/>
      <name val="Garamond"/>
      <family val="1"/>
    </font>
    <font>
      <b/>
      <sz val="9"/>
      <color theme="1"/>
      <name val="Book Antiqua"/>
      <family val="1"/>
    </font>
    <font>
      <b/>
      <sz val="9"/>
      <color theme="0"/>
      <name val="Garamond"/>
      <family val="1"/>
    </font>
    <font>
      <b/>
      <sz val="9"/>
      <color theme="0"/>
      <name val="Book Antiqua"/>
      <family val="1"/>
    </font>
    <font>
      <b/>
      <sz val="8"/>
      <color theme="1"/>
      <name val="Book Antiqua"/>
      <family val="1"/>
    </font>
    <font>
      <b/>
      <sz val="8"/>
      <color rgb="FF00B050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9" fontId="3" fillId="0" borderId="0" xfId="0" applyNumberFormat="1" applyFont="1" applyBorder="1" applyAlignment="1">
      <alignment horizontal="center" vertical="center"/>
    </xf>
    <xf numFmtId="9" fontId="3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0" fontId="5" fillId="0" borderId="0" xfId="0" applyNumberFormat="1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5" borderId="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5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5" fillId="0" borderId="0" xfId="1" applyNumberFormat="1" applyFont="1" applyBorder="1"/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9" fillId="6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9" fontId="3" fillId="0" borderId="2" xfId="1" applyNumberFormat="1" applyFont="1" applyBorder="1" applyAlignment="1">
      <alignment horizontal="center" vertical="center"/>
    </xf>
    <xf numFmtId="9" fontId="3" fillId="0" borderId="3" xfId="1" applyNumberFormat="1" applyFont="1" applyBorder="1" applyAlignment="1">
      <alignment horizontal="center" vertical="center"/>
    </xf>
    <xf numFmtId="9" fontId="3" fillId="0" borderId="4" xfId="1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2" xfId="0" applyNumberFormat="1" applyFont="1" applyBorder="1" applyAlignment="1">
      <alignment horizontal="right" vertical="center" wrapText="1"/>
    </xf>
    <xf numFmtId="0" fontId="4" fillId="0" borderId="3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right" vertical="center" wrapText="1"/>
    </xf>
    <xf numFmtId="9" fontId="3" fillId="0" borderId="2" xfId="1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  <xf numFmtId="10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9" fontId="3" fillId="0" borderId="2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view="pageLayout" topLeftCell="A46" workbookViewId="0">
      <selection sqref="A1:J55"/>
    </sheetView>
  </sheetViews>
  <sheetFormatPr defaultRowHeight="15.75"/>
  <cols>
    <col min="1" max="1" width="7.85546875" style="1" customWidth="1"/>
    <col min="2" max="2" width="16.5703125" style="1" customWidth="1"/>
    <col min="3" max="3" width="29.7109375" style="1" customWidth="1"/>
    <col min="4" max="8" width="9.140625" style="1"/>
    <col min="9" max="10" width="11.5703125" style="1" customWidth="1"/>
    <col min="11" max="16384" width="9.140625" style="1"/>
  </cols>
  <sheetData>
    <row r="1" spans="1:12" ht="35.2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2" ht="38.25" customHeight="1">
      <c r="A2" s="74" t="s">
        <v>374</v>
      </c>
      <c r="B2" s="74"/>
      <c r="C2" s="74"/>
      <c r="D2" s="74"/>
      <c r="E2" s="74"/>
      <c r="F2" s="74"/>
      <c r="G2" s="74"/>
      <c r="H2" s="74"/>
      <c r="I2" s="74"/>
      <c r="J2" s="74"/>
    </row>
    <row r="3" spans="1:12" ht="49.5">
      <c r="A3" s="5" t="s">
        <v>1</v>
      </c>
      <c r="B3" s="5" t="s">
        <v>2</v>
      </c>
      <c r="C3" s="7" t="s">
        <v>3</v>
      </c>
      <c r="D3" s="5" t="s">
        <v>22</v>
      </c>
      <c r="E3" s="7" t="s">
        <v>23</v>
      </c>
      <c r="F3" s="5" t="s">
        <v>24</v>
      </c>
      <c r="G3" s="5" t="s">
        <v>25</v>
      </c>
      <c r="H3" s="5" t="s">
        <v>26</v>
      </c>
      <c r="I3" s="5" t="s">
        <v>39</v>
      </c>
      <c r="J3" s="5" t="s">
        <v>38</v>
      </c>
    </row>
    <row r="4" spans="1:12" ht="35.1" customHeight="1">
      <c r="A4" s="11">
        <v>1</v>
      </c>
      <c r="B4" s="34" t="s">
        <v>373</v>
      </c>
      <c r="C4" s="34" t="s">
        <v>278</v>
      </c>
      <c r="D4" s="9" t="s">
        <v>8</v>
      </c>
      <c r="E4" s="9" t="s">
        <v>8</v>
      </c>
      <c r="F4" s="9" t="s">
        <v>8</v>
      </c>
      <c r="G4" s="9" t="s">
        <v>8</v>
      </c>
      <c r="H4" s="9" t="s">
        <v>8</v>
      </c>
      <c r="I4" s="17">
        <v>954</v>
      </c>
      <c r="J4" s="38" t="s">
        <v>8</v>
      </c>
      <c r="L4" s="60"/>
    </row>
    <row r="5" spans="1:12" ht="35.1" customHeight="1">
      <c r="A5" s="11">
        <v>2</v>
      </c>
      <c r="B5" s="34" t="s">
        <v>70</v>
      </c>
      <c r="C5" s="34" t="s">
        <v>71</v>
      </c>
      <c r="D5" s="9" t="s">
        <v>8</v>
      </c>
      <c r="E5" s="9" t="s">
        <v>8</v>
      </c>
      <c r="F5" s="9" t="s">
        <v>8</v>
      </c>
      <c r="G5" s="9" t="s">
        <v>8</v>
      </c>
      <c r="H5" s="9" t="s">
        <v>8</v>
      </c>
      <c r="I5" s="17">
        <v>825</v>
      </c>
      <c r="J5" s="38" t="s">
        <v>8</v>
      </c>
    </row>
    <row r="6" spans="1:12" ht="35.1" customHeight="1">
      <c r="A6" s="11">
        <v>3</v>
      </c>
      <c r="B6" s="34" t="s">
        <v>279</v>
      </c>
      <c r="C6" s="34" t="s">
        <v>280</v>
      </c>
      <c r="D6" s="9" t="s">
        <v>8</v>
      </c>
      <c r="E6" s="9" t="s">
        <v>8</v>
      </c>
      <c r="F6" s="9" t="s">
        <v>8</v>
      </c>
      <c r="G6" s="9" t="s">
        <v>8</v>
      </c>
      <c r="H6" s="9" t="s">
        <v>8</v>
      </c>
      <c r="I6" s="10">
        <v>928</v>
      </c>
      <c r="J6" s="38" t="s">
        <v>8</v>
      </c>
    </row>
    <row r="7" spans="1:12" ht="35.1" customHeight="1">
      <c r="A7" s="11">
        <v>4</v>
      </c>
      <c r="B7" s="34" t="s">
        <v>281</v>
      </c>
      <c r="C7" s="34" t="s">
        <v>282</v>
      </c>
      <c r="D7" s="9" t="s">
        <v>8</v>
      </c>
      <c r="E7" s="9" t="s">
        <v>8</v>
      </c>
      <c r="F7" s="9" t="s">
        <v>8</v>
      </c>
      <c r="G7" s="9" t="s">
        <v>8</v>
      </c>
      <c r="H7" s="9" t="s">
        <v>8</v>
      </c>
      <c r="I7" s="10">
        <v>855</v>
      </c>
      <c r="J7" s="38" t="s">
        <v>8</v>
      </c>
    </row>
    <row r="8" spans="1:12" ht="35.1" customHeight="1">
      <c r="A8" s="11">
        <v>5</v>
      </c>
      <c r="B8" s="34" t="s">
        <v>283</v>
      </c>
      <c r="C8" s="34" t="s">
        <v>284</v>
      </c>
      <c r="D8" s="9" t="s">
        <v>8</v>
      </c>
      <c r="E8" s="9" t="s">
        <v>8</v>
      </c>
      <c r="F8" s="9" t="s">
        <v>8</v>
      </c>
      <c r="G8" s="9" t="s">
        <v>8</v>
      </c>
      <c r="H8" s="9" t="s">
        <v>8</v>
      </c>
      <c r="I8" s="10">
        <v>923</v>
      </c>
      <c r="J8" s="38" t="s">
        <v>8</v>
      </c>
    </row>
    <row r="9" spans="1:12" ht="35.1" customHeight="1">
      <c r="A9" s="11">
        <v>6</v>
      </c>
      <c r="B9" s="34" t="s">
        <v>285</v>
      </c>
      <c r="C9" s="34" t="s">
        <v>286</v>
      </c>
      <c r="D9" s="9" t="s">
        <v>8</v>
      </c>
      <c r="E9" s="9" t="s">
        <v>8</v>
      </c>
      <c r="F9" s="9" t="s">
        <v>8</v>
      </c>
      <c r="G9" s="9" t="s">
        <v>8</v>
      </c>
      <c r="H9" s="9" t="s">
        <v>8</v>
      </c>
      <c r="I9" s="10">
        <v>980</v>
      </c>
      <c r="J9" s="40" t="s">
        <v>375</v>
      </c>
    </row>
    <row r="10" spans="1:12" ht="35.1" customHeight="1">
      <c r="A10" s="11">
        <v>7</v>
      </c>
      <c r="B10" s="34" t="s">
        <v>287</v>
      </c>
      <c r="C10" s="34" t="s">
        <v>288</v>
      </c>
      <c r="D10" s="9" t="s">
        <v>8</v>
      </c>
      <c r="E10" s="9" t="s">
        <v>8</v>
      </c>
      <c r="F10" s="9" t="s">
        <v>8</v>
      </c>
      <c r="G10" s="9" t="s">
        <v>8</v>
      </c>
      <c r="H10" s="9" t="s">
        <v>8</v>
      </c>
      <c r="I10" s="10">
        <v>791</v>
      </c>
      <c r="J10" s="38" t="s">
        <v>8</v>
      </c>
    </row>
    <row r="11" spans="1:12" ht="35.1" customHeight="1">
      <c r="A11" s="11">
        <v>8</v>
      </c>
      <c r="B11" s="34" t="s">
        <v>120</v>
      </c>
      <c r="C11" s="34" t="s">
        <v>289</v>
      </c>
      <c r="D11" s="9" t="s">
        <v>8</v>
      </c>
      <c r="E11" s="9" t="s">
        <v>8</v>
      </c>
      <c r="F11" s="9" t="s">
        <v>8</v>
      </c>
      <c r="G11" s="9" t="s">
        <v>8</v>
      </c>
      <c r="H11" s="9" t="s">
        <v>8</v>
      </c>
      <c r="I11" s="10">
        <v>748</v>
      </c>
      <c r="J11" s="38" t="s">
        <v>8</v>
      </c>
    </row>
    <row r="12" spans="1:12" ht="35.1" customHeight="1">
      <c r="A12" s="11">
        <v>9</v>
      </c>
      <c r="B12" s="34" t="s">
        <v>290</v>
      </c>
      <c r="C12" s="34" t="s">
        <v>291</v>
      </c>
      <c r="D12" s="9" t="s">
        <v>8</v>
      </c>
      <c r="E12" s="9" t="s">
        <v>8</v>
      </c>
      <c r="F12" s="9" t="s">
        <v>8</v>
      </c>
      <c r="G12" s="9" t="s">
        <v>8</v>
      </c>
      <c r="H12" s="9" t="s">
        <v>8</v>
      </c>
      <c r="I12" s="38">
        <v>888</v>
      </c>
      <c r="J12" s="38" t="s">
        <v>8</v>
      </c>
    </row>
    <row r="13" spans="1:12" ht="35.1" customHeight="1">
      <c r="A13" s="11">
        <v>10</v>
      </c>
      <c r="B13" s="34" t="s">
        <v>292</v>
      </c>
      <c r="C13" s="34" t="s">
        <v>293</v>
      </c>
      <c r="D13" s="9" t="s">
        <v>8</v>
      </c>
      <c r="E13" s="9" t="s">
        <v>8</v>
      </c>
      <c r="F13" s="9" t="s">
        <v>8</v>
      </c>
      <c r="G13" s="9" t="s">
        <v>8</v>
      </c>
      <c r="H13" s="9" t="s">
        <v>8</v>
      </c>
      <c r="I13" s="10">
        <v>801</v>
      </c>
      <c r="J13" s="38" t="s">
        <v>8</v>
      </c>
    </row>
    <row r="14" spans="1:12" ht="35.1" customHeight="1">
      <c r="A14" s="11">
        <v>11</v>
      </c>
      <c r="B14" s="34" t="s">
        <v>294</v>
      </c>
      <c r="C14" s="34" t="s">
        <v>295</v>
      </c>
      <c r="D14" s="9" t="s">
        <v>8</v>
      </c>
      <c r="E14" s="9" t="s">
        <v>8</v>
      </c>
      <c r="F14" s="9" t="s">
        <v>8</v>
      </c>
      <c r="G14" s="9" t="s">
        <v>8</v>
      </c>
      <c r="H14" s="9" t="s">
        <v>8</v>
      </c>
      <c r="I14" s="10">
        <v>803</v>
      </c>
      <c r="J14" s="38" t="s">
        <v>8</v>
      </c>
    </row>
    <row r="15" spans="1:12" ht="35.1" customHeight="1">
      <c r="A15" s="11">
        <v>12</v>
      </c>
      <c r="B15" s="34" t="s">
        <v>296</v>
      </c>
      <c r="C15" s="34" t="s">
        <v>297</v>
      </c>
      <c r="D15" s="9" t="s">
        <v>8</v>
      </c>
      <c r="E15" s="9" t="s">
        <v>8</v>
      </c>
      <c r="F15" s="9" t="s">
        <v>8</v>
      </c>
      <c r="G15" s="9" t="s">
        <v>8</v>
      </c>
      <c r="H15" s="9" t="s">
        <v>8</v>
      </c>
      <c r="I15" s="10">
        <v>920</v>
      </c>
      <c r="J15" s="38" t="s">
        <v>8</v>
      </c>
    </row>
    <row r="16" spans="1:12" ht="35.1" customHeight="1">
      <c r="A16" s="11">
        <v>13</v>
      </c>
      <c r="B16" s="34" t="s">
        <v>298</v>
      </c>
      <c r="C16" s="34" t="s">
        <v>299</v>
      </c>
      <c r="D16" s="9" t="s">
        <v>8</v>
      </c>
      <c r="E16" s="9" t="s">
        <v>8</v>
      </c>
      <c r="F16" s="9" t="s">
        <v>8</v>
      </c>
      <c r="G16" s="9" t="s">
        <v>8</v>
      </c>
      <c r="H16" s="9" t="s">
        <v>8</v>
      </c>
      <c r="I16" s="38">
        <v>965</v>
      </c>
      <c r="J16" s="40" t="s">
        <v>375</v>
      </c>
    </row>
    <row r="17" spans="1:10" ht="35.1" customHeight="1">
      <c r="A17" s="11">
        <v>14</v>
      </c>
      <c r="B17" s="34" t="s">
        <v>300</v>
      </c>
      <c r="C17" s="34" t="s">
        <v>301</v>
      </c>
      <c r="D17" s="9" t="s">
        <v>8</v>
      </c>
      <c r="E17" s="9" t="s">
        <v>8</v>
      </c>
      <c r="F17" s="9" t="s">
        <v>8</v>
      </c>
      <c r="G17" s="9" t="s">
        <v>8</v>
      </c>
      <c r="H17" s="9" t="s">
        <v>8</v>
      </c>
      <c r="I17" s="38">
        <v>963</v>
      </c>
      <c r="J17" s="40" t="s">
        <v>375</v>
      </c>
    </row>
    <row r="18" spans="1:10" ht="35.1" customHeight="1">
      <c r="A18" s="11">
        <v>15</v>
      </c>
      <c r="B18" s="34" t="s">
        <v>62</v>
      </c>
      <c r="C18" s="34" t="s">
        <v>63</v>
      </c>
      <c r="D18" s="9" t="s">
        <v>8</v>
      </c>
      <c r="E18" s="9" t="s">
        <v>8</v>
      </c>
      <c r="F18" s="9" t="s">
        <v>8</v>
      </c>
      <c r="G18" s="9" t="s">
        <v>8</v>
      </c>
      <c r="H18" s="9" t="s">
        <v>8</v>
      </c>
      <c r="I18" s="10">
        <v>821</v>
      </c>
      <c r="J18" s="38" t="s">
        <v>8</v>
      </c>
    </row>
    <row r="19" spans="1:10" ht="35.1" customHeight="1">
      <c r="A19" s="11">
        <v>16</v>
      </c>
      <c r="B19" s="34" t="s">
        <v>72</v>
      </c>
      <c r="C19" s="34" t="s">
        <v>73</v>
      </c>
      <c r="D19" s="9" t="s">
        <v>9</v>
      </c>
      <c r="E19" s="9" t="s">
        <v>8</v>
      </c>
      <c r="F19" s="9" t="s">
        <v>8</v>
      </c>
      <c r="G19" s="9" t="s">
        <v>9</v>
      </c>
      <c r="H19" s="9" t="s">
        <v>8</v>
      </c>
      <c r="I19" s="4">
        <v>666</v>
      </c>
      <c r="J19" s="39" t="s">
        <v>9</v>
      </c>
    </row>
    <row r="20" spans="1:10" ht="35.1" customHeight="1">
      <c r="A20" s="11">
        <v>17</v>
      </c>
      <c r="B20" s="34" t="s">
        <v>302</v>
      </c>
      <c r="C20" s="34" t="s">
        <v>303</v>
      </c>
      <c r="D20" s="9" t="s">
        <v>8</v>
      </c>
      <c r="E20" s="9" t="s">
        <v>8</v>
      </c>
      <c r="F20" s="9" t="s">
        <v>9</v>
      </c>
      <c r="G20" s="9" t="s">
        <v>8</v>
      </c>
      <c r="H20" s="9" t="s">
        <v>8</v>
      </c>
      <c r="I20" s="39">
        <v>738</v>
      </c>
      <c r="J20" s="39" t="s">
        <v>9</v>
      </c>
    </row>
    <row r="21" spans="1:10" ht="35.1" customHeight="1">
      <c r="A21" s="11">
        <v>18</v>
      </c>
      <c r="B21" s="34" t="s">
        <v>308</v>
      </c>
      <c r="C21" s="34" t="s">
        <v>309</v>
      </c>
      <c r="D21" s="9" t="s">
        <v>8</v>
      </c>
      <c r="E21" s="9" t="s">
        <v>8</v>
      </c>
      <c r="F21" s="9" t="s">
        <v>8</v>
      </c>
      <c r="G21" s="9" t="s">
        <v>8</v>
      </c>
      <c r="H21" s="9" t="s">
        <v>8</v>
      </c>
      <c r="I21" s="10">
        <v>898</v>
      </c>
      <c r="J21" s="38" t="s">
        <v>8</v>
      </c>
    </row>
    <row r="22" spans="1:10" ht="35.1" customHeight="1">
      <c r="A22" s="11">
        <v>19</v>
      </c>
      <c r="B22" s="34" t="s">
        <v>310</v>
      </c>
      <c r="C22" s="34" t="s">
        <v>311</v>
      </c>
      <c r="D22" s="9" t="s">
        <v>8</v>
      </c>
      <c r="E22" s="9" t="s">
        <v>8</v>
      </c>
      <c r="F22" s="9" t="s">
        <v>8</v>
      </c>
      <c r="G22" s="9" t="s">
        <v>8</v>
      </c>
      <c r="H22" s="9" t="s">
        <v>8</v>
      </c>
      <c r="I22" s="10">
        <v>968</v>
      </c>
      <c r="J22" s="40" t="s">
        <v>375</v>
      </c>
    </row>
    <row r="23" spans="1:10" ht="35.1" customHeight="1">
      <c r="A23" s="11">
        <v>20</v>
      </c>
      <c r="B23" s="34" t="s">
        <v>312</v>
      </c>
      <c r="C23" s="34" t="s">
        <v>313</v>
      </c>
      <c r="D23" s="9" t="s">
        <v>8</v>
      </c>
      <c r="E23" s="9" t="s">
        <v>8</v>
      </c>
      <c r="F23" s="9" t="s">
        <v>8</v>
      </c>
      <c r="G23" s="9" t="s">
        <v>8</v>
      </c>
      <c r="H23" s="9" t="s">
        <v>8</v>
      </c>
      <c r="I23" s="38">
        <v>849</v>
      </c>
      <c r="J23" s="38" t="s">
        <v>8</v>
      </c>
    </row>
    <row r="24" spans="1:10" ht="35.1" customHeight="1">
      <c r="A24" s="11">
        <v>21</v>
      </c>
      <c r="B24" s="34" t="s">
        <v>314</v>
      </c>
      <c r="C24" s="34" t="s">
        <v>315</v>
      </c>
      <c r="D24" s="9" t="s">
        <v>8</v>
      </c>
      <c r="E24" s="9" t="s">
        <v>8</v>
      </c>
      <c r="F24" s="9" t="s">
        <v>8</v>
      </c>
      <c r="G24" s="9" t="s">
        <v>8</v>
      </c>
      <c r="H24" s="9" t="s">
        <v>8</v>
      </c>
      <c r="I24" s="38">
        <v>930</v>
      </c>
      <c r="J24" s="38" t="s">
        <v>8</v>
      </c>
    </row>
    <row r="25" spans="1:10" ht="35.1" customHeight="1">
      <c r="A25" s="11">
        <v>22</v>
      </c>
      <c r="B25" s="34" t="s">
        <v>316</v>
      </c>
      <c r="C25" s="34" t="s">
        <v>317</v>
      </c>
      <c r="D25" s="9" t="s">
        <v>8</v>
      </c>
      <c r="E25" s="9" t="s">
        <v>8</v>
      </c>
      <c r="F25" s="9" t="s">
        <v>8</v>
      </c>
      <c r="G25" s="9" t="s">
        <v>8</v>
      </c>
      <c r="H25" s="9" t="s">
        <v>8</v>
      </c>
      <c r="I25" s="10">
        <v>893</v>
      </c>
      <c r="J25" s="38" t="s">
        <v>8</v>
      </c>
    </row>
    <row r="26" spans="1:10" ht="35.1" customHeight="1">
      <c r="A26" s="11">
        <v>23</v>
      </c>
      <c r="B26" s="34" t="s">
        <v>318</v>
      </c>
      <c r="C26" s="34" t="s">
        <v>319</v>
      </c>
      <c r="D26" s="9" t="s">
        <v>8</v>
      </c>
      <c r="E26" s="9" t="s">
        <v>8</v>
      </c>
      <c r="F26" s="9" t="s">
        <v>8</v>
      </c>
      <c r="G26" s="9" t="s">
        <v>8</v>
      </c>
      <c r="H26" s="9" t="s">
        <v>8</v>
      </c>
      <c r="I26" s="38">
        <v>833</v>
      </c>
      <c r="J26" s="38" t="s">
        <v>8</v>
      </c>
    </row>
    <row r="27" spans="1:10" ht="35.1" customHeight="1">
      <c r="A27" s="11">
        <v>24</v>
      </c>
      <c r="B27" s="34" t="s">
        <v>320</v>
      </c>
      <c r="C27" s="34" t="s">
        <v>321</v>
      </c>
      <c r="D27" s="9" t="s">
        <v>8</v>
      </c>
      <c r="E27" s="9" t="s">
        <v>8</v>
      </c>
      <c r="F27" s="9" t="s">
        <v>8</v>
      </c>
      <c r="G27" s="9" t="s">
        <v>8</v>
      </c>
      <c r="H27" s="9" t="s">
        <v>8</v>
      </c>
      <c r="I27" s="10">
        <v>883</v>
      </c>
      <c r="J27" s="38" t="s">
        <v>8</v>
      </c>
    </row>
    <row r="28" spans="1:10" ht="35.1" customHeight="1">
      <c r="A28" s="11">
        <v>25</v>
      </c>
      <c r="B28" s="34" t="s">
        <v>64</v>
      </c>
      <c r="C28" s="34" t="s">
        <v>65</v>
      </c>
      <c r="D28" s="9" t="s">
        <v>8</v>
      </c>
      <c r="E28" s="9" t="s">
        <v>8</v>
      </c>
      <c r="F28" s="9" t="s">
        <v>8</v>
      </c>
      <c r="G28" s="9" t="s">
        <v>8</v>
      </c>
      <c r="H28" s="9" t="s">
        <v>8</v>
      </c>
      <c r="I28" s="10">
        <v>786</v>
      </c>
      <c r="J28" s="38" t="s">
        <v>8</v>
      </c>
    </row>
    <row r="29" spans="1:10" ht="35.1" customHeight="1">
      <c r="A29" s="11">
        <v>26</v>
      </c>
      <c r="B29" s="34" t="s">
        <v>66</v>
      </c>
      <c r="C29" s="34" t="s">
        <v>67</v>
      </c>
      <c r="D29" s="9" t="s">
        <v>8</v>
      </c>
      <c r="E29" s="9" t="s">
        <v>8</v>
      </c>
      <c r="F29" s="9" t="s">
        <v>8</v>
      </c>
      <c r="G29" s="9" t="s">
        <v>8</v>
      </c>
      <c r="H29" s="9" t="s">
        <v>8</v>
      </c>
      <c r="I29" s="10">
        <v>761</v>
      </c>
      <c r="J29" s="38" t="s">
        <v>8</v>
      </c>
    </row>
    <row r="30" spans="1:10" ht="35.1" customHeight="1">
      <c r="A30" s="11">
        <v>27</v>
      </c>
      <c r="B30" s="34" t="s">
        <v>74</v>
      </c>
      <c r="C30" s="34" t="s">
        <v>75</v>
      </c>
      <c r="D30" s="9" t="s">
        <v>9</v>
      </c>
      <c r="E30" s="9" t="s">
        <v>8</v>
      </c>
      <c r="F30" s="9" t="s">
        <v>8</v>
      </c>
      <c r="G30" s="9" t="s">
        <v>8</v>
      </c>
      <c r="H30" s="9" t="s">
        <v>8</v>
      </c>
      <c r="I30" s="39">
        <v>741</v>
      </c>
      <c r="J30" s="39" t="s">
        <v>9</v>
      </c>
    </row>
    <row r="31" spans="1:10" ht="35.1" customHeight="1">
      <c r="A31" s="11">
        <v>28</v>
      </c>
      <c r="B31" s="34" t="s">
        <v>322</v>
      </c>
      <c r="C31" s="34" t="s">
        <v>323</v>
      </c>
      <c r="D31" s="9" t="s">
        <v>8</v>
      </c>
      <c r="E31" s="9" t="s">
        <v>8</v>
      </c>
      <c r="F31" s="9" t="s">
        <v>8</v>
      </c>
      <c r="G31" s="9" t="s">
        <v>8</v>
      </c>
      <c r="H31" s="9" t="s">
        <v>8</v>
      </c>
      <c r="I31" s="10">
        <v>861</v>
      </c>
      <c r="J31" s="38" t="s">
        <v>8</v>
      </c>
    </row>
    <row r="32" spans="1:10" ht="35.1" customHeight="1">
      <c r="A32" s="11">
        <v>29</v>
      </c>
      <c r="B32" s="34" t="s">
        <v>324</v>
      </c>
      <c r="C32" s="34" t="s">
        <v>325</v>
      </c>
      <c r="D32" s="9" t="s">
        <v>8</v>
      </c>
      <c r="E32" s="9" t="s">
        <v>8</v>
      </c>
      <c r="F32" s="9" t="s">
        <v>8</v>
      </c>
      <c r="G32" s="9" t="s">
        <v>8</v>
      </c>
      <c r="H32" s="9" t="s">
        <v>8</v>
      </c>
      <c r="I32" s="10">
        <v>843</v>
      </c>
      <c r="J32" s="38" t="s">
        <v>8</v>
      </c>
    </row>
    <row r="33" spans="1:10" ht="35.1" customHeight="1">
      <c r="A33" s="11">
        <v>30</v>
      </c>
      <c r="B33" s="34" t="s">
        <v>326</v>
      </c>
      <c r="C33" s="34" t="s">
        <v>327</v>
      </c>
      <c r="D33" s="9" t="s">
        <v>8</v>
      </c>
      <c r="E33" s="9" t="s">
        <v>8</v>
      </c>
      <c r="F33" s="9" t="s">
        <v>8</v>
      </c>
      <c r="G33" s="9" t="s">
        <v>8</v>
      </c>
      <c r="H33" s="9" t="s">
        <v>8</v>
      </c>
      <c r="I33" s="38">
        <v>861</v>
      </c>
      <c r="J33" s="38" t="s">
        <v>8</v>
      </c>
    </row>
    <row r="34" spans="1:10" ht="35.1" customHeight="1">
      <c r="A34" s="11">
        <v>31</v>
      </c>
      <c r="B34" s="34" t="s">
        <v>330</v>
      </c>
      <c r="C34" s="34" t="s">
        <v>331</v>
      </c>
      <c r="D34" s="9" t="s">
        <v>8</v>
      </c>
      <c r="E34" s="9" t="s">
        <v>8</v>
      </c>
      <c r="F34" s="9" t="s">
        <v>8</v>
      </c>
      <c r="G34" s="9" t="s">
        <v>8</v>
      </c>
      <c r="H34" s="9" t="s">
        <v>8</v>
      </c>
      <c r="I34" s="38">
        <v>844</v>
      </c>
      <c r="J34" s="38" t="s">
        <v>8</v>
      </c>
    </row>
    <row r="35" spans="1:10" ht="35.1" customHeight="1">
      <c r="A35" s="11">
        <v>32</v>
      </c>
      <c r="B35" s="34" t="s">
        <v>332</v>
      </c>
      <c r="C35" s="34" t="s">
        <v>333</v>
      </c>
      <c r="D35" s="9" t="s">
        <v>8</v>
      </c>
      <c r="E35" s="9" t="s">
        <v>8</v>
      </c>
      <c r="F35" s="9" t="s">
        <v>8</v>
      </c>
      <c r="G35" s="9" t="s">
        <v>8</v>
      </c>
      <c r="H35" s="9" t="s">
        <v>8</v>
      </c>
      <c r="I35" s="38">
        <v>898</v>
      </c>
      <c r="J35" s="38" t="s">
        <v>8</v>
      </c>
    </row>
    <row r="36" spans="1:10" ht="35.1" customHeight="1">
      <c r="A36" s="11">
        <v>33</v>
      </c>
      <c r="B36" s="34" t="s">
        <v>334</v>
      </c>
      <c r="C36" s="34" t="s">
        <v>335</v>
      </c>
      <c r="D36" s="9" t="s">
        <v>8</v>
      </c>
      <c r="E36" s="9" t="s">
        <v>8</v>
      </c>
      <c r="F36" s="9" t="s">
        <v>8</v>
      </c>
      <c r="G36" s="9" t="s">
        <v>8</v>
      </c>
      <c r="H36" s="9" t="s">
        <v>8</v>
      </c>
      <c r="I36" s="38">
        <v>799</v>
      </c>
      <c r="J36" s="38" t="s">
        <v>8</v>
      </c>
    </row>
    <row r="37" spans="1:10" ht="35.1" customHeight="1">
      <c r="A37" s="11">
        <v>34</v>
      </c>
      <c r="B37" s="34" t="s">
        <v>336</v>
      </c>
      <c r="C37" s="34" t="s">
        <v>337</v>
      </c>
      <c r="D37" s="9" t="s">
        <v>8</v>
      </c>
      <c r="E37" s="9" t="s">
        <v>8</v>
      </c>
      <c r="F37" s="9" t="s">
        <v>8</v>
      </c>
      <c r="G37" s="9" t="s">
        <v>8</v>
      </c>
      <c r="H37" s="9" t="s">
        <v>8</v>
      </c>
      <c r="I37" s="38">
        <v>985</v>
      </c>
      <c r="J37" s="40" t="s">
        <v>375</v>
      </c>
    </row>
    <row r="38" spans="1:10" ht="35.1" customHeight="1">
      <c r="A38" s="11">
        <v>35</v>
      </c>
      <c r="B38" s="34" t="s">
        <v>338</v>
      </c>
      <c r="C38" s="34" t="s">
        <v>339</v>
      </c>
      <c r="D38" s="9" t="s">
        <v>8</v>
      </c>
      <c r="E38" s="9" t="s">
        <v>8</v>
      </c>
      <c r="F38" s="9" t="s">
        <v>8</v>
      </c>
      <c r="G38" s="9" t="s">
        <v>8</v>
      </c>
      <c r="H38" s="9" t="s">
        <v>8</v>
      </c>
      <c r="I38" s="38">
        <v>932</v>
      </c>
      <c r="J38" s="38" t="s">
        <v>8</v>
      </c>
    </row>
    <row r="39" spans="1:10" ht="35.1" customHeight="1">
      <c r="A39" s="11">
        <v>36</v>
      </c>
      <c r="B39" s="34" t="s">
        <v>340</v>
      </c>
      <c r="C39" s="34" t="s">
        <v>341</v>
      </c>
      <c r="D39" s="9" t="s">
        <v>8</v>
      </c>
      <c r="E39" s="9" t="s">
        <v>8</v>
      </c>
      <c r="F39" s="9" t="s">
        <v>8</v>
      </c>
      <c r="G39" s="9" t="s">
        <v>8</v>
      </c>
      <c r="H39" s="9" t="s">
        <v>8</v>
      </c>
      <c r="I39" s="10">
        <v>886</v>
      </c>
      <c r="J39" s="38" t="s">
        <v>8</v>
      </c>
    </row>
    <row r="40" spans="1:10" ht="35.1" customHeight="1">
      <c r="A40" s="11">
        <v>37</v>
      </c>
      <c r="B40" s="34" t="s">
        <v>342</v>
      </c>
      <c r="C40" s="34" t="s">
        <v>343</v>
      </c>
      <c r="D40" s="9" t="s">
        <v>8</v>
      </c>
      <c r="E40" s="9" t="s">
        <v>8</v>
      </c>
      <c r="F40" s="9" t="s">
        <v>8</v>
      </c>
      <c r="G40" s="9" t="s">
        <v>8</v>
      </c>
      <c r="H40" s="9" t="s">
        <v>8</v>
      </c>
      <c r="I40" s="38">
        <v>865</v>
      </c>
      <c r="J40" s="38" t="s">
        <v>8</v>
      </c>
    </row>
    <row r="41" spans="1:10" ht="35.1" customHeight="1">
      <c r="A41" s="11">
        <v>38</v>
      </c>
      <c r="B41" s="34" t="s">
        <v>344</v>
      </c>
      <c r="C41" s="34" t="s">
        <v>345</v>
      </c>
      <c r="D41" s="9" t="s">
        <v>8</v>
      </c>
      <c r="E41" s="9" t="s">
        <v>8</v>
      </c>
      <c r="F41" s="9" t="s">
        <v>8</v>
      </c>
      <c r="G41" s="9" t="s">
        <v>8</v>
      </c>
      <c r="H41" s="9" t="s">
        <v>8</v>
      </c>
      <c r="I41" s="10">
        <v>769</v>
      </c>
      <c r="J41" s="38" t="s">
        <v>8</v>
      </c>
    </row>
    <row r="42" spans="1:10" ht="35.1" customHeight="1">
      <c r="A42" s="11">
        <v>39</v>
      </c>
      <c r="B42" s="34" t="s">
        <v>68</v>
      </c>
      <c r="C42" s="34" t="s">
        <v>69</v>
      </c>
      <c r="D42" s="9" t="s">
        <v>8</v>
      </c>
      <c r="E42" s="9" t="s">
        <v>8</v>
      </c>
      <c r="F42" s="9" t="s">
        <v>8</v>
      </c>
      <c r="G42" s="9" t="s">
        <v>8</v>
      </c>
      <c r="H42" s="9" t="s">
        <v>8</v>
      </c>
      <c r="I42" s="38">
        <v>930</v>
      </c>
      <c r="J42" s="38" t="s">
        <v>8</v>
      </c>
    </row>
    <row r="43" spans="1:10" ht="35.1" customHeight="1">
      <c r="A43" s="11">
        <v>40</v>
      </c>
      <c r="B43" s="34" t="s">
        <v>346</v>
      </c>
      <c r="C43" s="34" t="s">
        <v>347</v>
      </c>
      <c r="D43" s="9" t="s">
        <v>8</v>
      </c>
      <c r="E43" s="9" t="s">
        <v>8</v>
      </c>
      <c r="F43" s="9" t="s">
        <v>8</v>
      </c>
      <c r="G43" s="9" t="s">
        <v>8</v>
      </c>
      <c r="H43" s="9" t="s">
        <v>8</v>
      </c>
      <c r="I43" s="10">
        <v>899</v>
      </c>
      <c r="J43" s="38" t="s">
        <v>8</v>
      </c>
    </row>
    <row r="44" spans="1:10" ht="24.95" customHeight="1">
      <c r="A44" s="99" t="s">
        <v>8</v>
      </c>
      <c r="B44" s="100"/>
      <c r="C44" s="101"/>
      <c r="D44" s="31">
        <v>38</v>
      </c>
      <c r="E44" s="3">
        <v>40</v>
      </c>
      <c r="F44" s="3">
        <v>39</v>
      </c>
      <c r="G44" s="3">
        <v>39</v>
      </c>
      <c r="H44" s="3">
        <v>40</v>
      </c>
      <c r="I44" s="81">
        <v>37</v>
      </c>
      <c r="J44" s="83"/>
    </row>
    <row r="45" spans="1:10" ht="24.95" customHeight="1">
      <c r="A45" s="77" t="s">
        <v>9</v>
      </c>
      <c r="B45" s="77"/>
      <c r="C45" s="77"/>
      <c r="D45" s="3">
        <v>2</v>
      </c>
      <c r="E45" s="3">
        <v>0</v>
      </c>
      <c r="F45" s="3">
        <v>1</v>
      </c>
      <c r="G45" s="3">
        <v>1</v>
      </c>
      <c r="H45" s="3">
        <v>0</v>
      </c>
      <c r="I45" s="78">
        <v>3</v>
      </c>
      <c r="J45" s="80"/>
    </row>
    <row r="46" spans="1:10" ht="24.95" customHeight="1">
      <c r="A46" s="76" t="s">
        <v>10</v>
      </c>
      <c r="B46" s="76"/>
      <c r="C46" s="76"/>
      <c r="D46" s="13">
        <f>SUM(D44/40)</f>
        <v>0.95</v>
      </c>
      <c r="E46" s="37">
        <f t="shared" ref="E46:H46" si="0">SUM(E44/40)</f>
        <v>1</v>
      </c>
      <c r="F46" s="37">
        <f t="shared" si="0"/>
        <v>0.97499999999999998</v>
      </c>
      <c r="G46" s="37">
        <f t="shared" si="0"/>
        <v>0.97499999999999998</v>
      </c>
      <c r="H46" s="37">
        <f t="shared" si="0"/>
        <v>1</v>
      </c>
      <c r="I46" s="93">
        <v>0.92500000000000004</v>
      </c>
      <c r="J46" s="94"/>
    </row>
    <row r="47" spans="1:10" ht="24.95" customHeight="1">
      <c r="A47" s="86" t="s">
        <v>377</v>
      </c>
      <c r="B47" s="86"/>
      <c r="C47" s="86"/>
      <c r="D47" s="85" t="s">
        <v>378</v>
      </c>
      <c r="E47" s="85"/>
      <c r="F47" s="85"/>
      <c r="G47" s="85"/>
      <c r="H47" s="85"/>
      <c r="I47" s="85"/>
      <c r="J47" s="85"/>
    </row>
    <row r="48" spans="1:10" ht="24.95" customHeight="1">
      <c r="A48" s="106" t="s">
        <v>380</v>
      </c>
      <c r="B48" s="106"/>
      <c r="C48" s="106"/>
      <c r="D48" s="105">
        <f>SUM(I44/40)</f>
        <v>0.92500000000000004</v>
      </c>
      <c r="E48" s="105"/>
      <c r="F48" s="105"/>
      <c r="G48" s="105"/>
      <c r="H48" s="105"/>
      <c r="I48" s="105"/>
      <c r="J48" s="105"/>
    </row>
    <row r="49" spans="1:10" ht="24.95" customHeight="1">
      <c r="A49" s="42"/>
      <c r="B49" s="42"/>
      <c r="C49" s="42"/>
      <c r="D49" s="43"/>
      <c r="E49" s="43"/>
      <c r="F49" s="43"/>
      <c r="G49" s="43"/>
      <c r="H49" s="43"/>
      <c r="I49" s="43"/>
      <c r="J49" s="43"/>
    </row>
    <row r="50" spans="1:10" ht="35.25" customHeight="1">
      <c r="A50" s="89" t="s">
        <v>34</v>
      </c>
      <c r="B50" s="89"/>
      <c r="C50" s="36" t="s">
        <v>37</v>
      </c>
      <c r="D50" s="88" t="s">
        <v>40</v>
      </c>
      <c r="E50" s="88"/>
      <c r="F50" s="88" t="s">
        <v>41</v>
      </c>
      <c r="G50" s="88"/>
      <c r="H50" s="88" t="s">
        <v>35</v>
      </c>
      <c r="I50" s="88"/>
      <c r="J50" s="88"/>
    </row>
    <row r="51" spans="1:10" ht="24.95" customHeight="1">
      <c r="A51" s="87" t="s">
        <v>30</v>
      </c>
      <c r="B51" s="87"/>
      <c r="C51" s="35">
        <v>40</v>
      </c>
      <c r="D51" s="87">
        <v>38</v>
      </c>
      <c r="E51" s="87"/>
      <c r="F51" s="87">
        <v>2</v>
      </c>
      <c r="G51" s="87"/>
      <c r="H51" s="102">
        <f>SUM(D51/C51)</f>
        <v>0.95</v>
      </c>
      <c r="I51" s="103"/>
      <c r="J51" s="104"/>
    </row>
    <row r="52" spans="1:10" ht="24.95" customHeight="1">
      <c r="A52" s="87" t="s">
        <v>31</v>
      </c>
      <c r="B52" s="87"/>
      <c r="C52" s="35">
        <v>40</v>
      </c>
      <c r="D52" s="87">
        <v>40</v>
      </c>
      <c r="E52" s="87"/>
      <c r="F52" s="87">
        <v>0</v>
      </c>
      <c r="G52" s="87"/>
      <c r="H52" s="102">
        <f t="shared" ref="H52:H55" si="1">SUM(D52/C52)</f>
        <v>1</v>
      </c>
      <c r="I52" s="103"/>
      <c r="J52" s="104"/>
    </row>
    <row r="53" spans="1:10" ht="24.95" customHeight="1">
      <c r="A53" s="87" t="s">
        <v>32</v>
      </c>
      <c r="B53" s="87"/>
      <c r="C53" s="35">
        <v>40</v>
      </c>
      <c r="D53" s="87">
        <v>39</v>
      </c>
      <c r="E53" s="87"/>
      <c r="F53" s="87">
        <v>1</v>
      </c>
      <c r="G53" s="87"/>
      <c r="H53" s="102">
        <f t="shared" si="1"/>
        <v>0.97499999999999998</v>
      </c>
      <c r="I53" s="103"/>
      <c r="J53" s="104"/>
    </row>
    <row r="54" spans="1:10" ht="24.95" customHeight="1">
      <c r="A54" s="87" t="s">
        <v>36</v>
      </c>
      <c r="B54" s="87"/>
      <c r="C54" s="35">
        <v>40</v>
      </c>
      <c r="D54" s="87">
        <v>39</v>
      </c>
      <c r="E54" s="87"/>
      <c r="F54" s="87">
        <v>1</v>
      </c>
      <c r="G54" s="87"/>
      <c r="H54" s="102">
        <f t="shared" si="1"/>
        <v>0.97499999999999998</v>
      </c>
      <c r="I54" s="103"/>
      <c r="J54" s="104"/>
    </row>
    <row r="55" spans="1:10" ht="33" customHeight="1">
      <c r="A55" s="75" t="s">
        <v>33</v>
      </c>
      <c r="B55" s="75"/>
      <c r="C55" s="35">
        <v>40</v>
      </c>
      <c r="D55" s="87">
        <v>40</v>
      </c>
      <c r="E55" s="87"/>
      <c r="F55" s="87">
        <v>0</v>
      </c>
      <c r="G55" s="87"/>
      <c r="H55" s="102">
        <f t="shared" si="1"/>
        <v>1</v>
      </c>
      <c r="I55" s="103"/>
      <c r="J55" s="104"/>
    </row>
    <row r="56" spans="1:10" ht="24.95" customHeight="1">
      <c r="A56" s="42"/>
      <c r="B56" s="42"/>
      <c r="C56" s="42"/>
      <c r="D56" s="43"/>
      <c r="E56" s="43"/>
      <c r="F56" s="43"/>
      <c r="G56" s="43"/>
      <c r="H56" s="43"/>
      <c r="I56" s="43"/>
      <c r="J56" s="43"/>
    </row>
    <row r="57" spans="1:10" ht="27" customHeight="1">
      <c r="A57" s="74" t="s">
        <v>379</v>
      </c>
      <c r="B57" s="74"/>
      <c r="C57" s="74"/>
      <c r="D57" s="74"/>
      <c r="E57" s="74"/>
      <c r="F57" s="74"/>
      <c r="G57" s="74"/>
      <c r="H57" s="74"/>
      <c r="I57" s="74"/>
      <c r="J57" s="74"/>
    </row>
    <row r="58" spans="1:10" ht="49.5">
      <c r="A58" s="5" t="s">
        <v>1</v>
      </c>
      <c r="B58" s="5" t="s">
        <v>2</v>
      </c>
      <c r="C58" s="6" t="s">
        <v>3</v>
      </c>
      <c r="D58" s="5" t="s">
        <v>22</v>
      </c>
      <c r="E58" s="7" t="s">
        <v>23</v>
      </c>
      <c r="F58" s="5" t="s">
        <v>24</v>
      </c>
      <c r="G58" s="5" t="s">
        <v>25</v>
      </c>
      <c r="H58" s="5" t="s">
        <v>26</v>
      </c>
      <c r="I58" s="5" t="s">
        <v>39</v>
      </c>
      <c r="J58" s="8" t="s">
        <v>4</v>
      </c>
    </row>
    <row r="59" spans="1:10" ht="30.95" customHeight="1">
      <c r="A59" s="9">
        <v>1</v>
      </c>
      <c r="B59" s="44" t="s">
        <v>42</v>
      </c>
      <c r="C59" s="44" t="s">
        <v>48</v>
      </c>
      <c r="D59" s="9" t="s">
        <v>9</v>
      </c>
      <c r="E59" s="9" t="s">
        <v>8</v>
      </c>
      <c r="F59" s="9" t="s">
        <v>8</v>
      </c>
      <c r="G59" s="9" t="s">
        <v>8</v>
      </c>
      <c r="H59" s="9" t="s">
        <v>376</v>
      </c>
      <c r="I59" s="39">
        <v>770</v>
      </c>
      <c r="J59" s="39" t="s">
        <v>9</v>
      </c>
    </row>
    <row r="60" spans="1:10" ht="30.95" customHeight="1">
      <c r="A60" s="9">
        <v>2</v>
      </c>
      <c r="B60" s="44" t="s">
        <v>5</v>
      </c>
      <c r="C60" s="44" t="s">
        <v>6</v>
      </c>
      <c r="D60" s="9" t="s">
        <v>8</v>
      </c>
      <c r="E60" s="9" t="s">
        <v>8</v>
      </c>
      <c r="F60" s="9" t="s">
        <v>8</v>
      </c>
      <c r="G60" s="9" t="s">
        <v>8</v>
      </c>
      <c r="H60" s="9" t="s">
        <v>8</v>
      </c>
      <c r="I60" s="38">
        <v>752</v>
      </c>
      <c r="J60" s="38" t="s">
        <v>8</v>
      </c>
    </row>
    <row r="61" spans="1:10" ht="30.95" customHeight="1">
      <c r="A61" s="9">
        <v>3</v>
      </c>
      <c r="B61" s="44" t="s">
        <v>7</v>
      </c>
      <c r="C61" s="44" t="s">
        <v>358</v>
      </c>
      <c r="D61" s="9" t="s">
        <v>376</v>
      </c>
      <c r="E61" s="9" t="s">
        <v>376</v>
      </c>
      <c r="F61" s="9" t="s">
        <v>376</v>
      </c>
      <c r="G61" s="9" t="s">
        <v>8</v>
      </c>
      <c r="H61" s="9" t="s">
        <v>376</v>
      </c>
      <c r="I61" s="38">
        <v>786</v>
      </c>
      <c r="J61" s="38" t="s">
        <v>8</v>
      </c>
    </row>
    <row r="62" spans="1:10" ht="30.95" customHeight="1">
      <c r="A62" s="9">
        <v>4</v>
      </c>
      <c r="B62" s="44" t="s">
        <v>349</v>
      </c>
      <c r="C62" s="44" t="s">
        <v>348</v>
      </c>
      <c r="D62" s="9" t="s">
        <v>9</v>
      </c>
      <c r="E62" s="9" t="s">
        <v>9</v>
      </c>
      <c r="F62" s="9" t="s">
        <v>9</v>
      </c>
      <c r="G62" s="9" t="s">
        <v>9</v>
      </c>
      <c r="H62" s="9" t="s">
        <v>8</v>
      </c>
      <c r="I62" s="39">
        <v>272</v>
      </c>
      <c r="J62" s="39" t="s">
        <v>9</v>
      </c>
    </row>
    <row r="63" spans="1:10" ht="30.95" customHeight="1">
      <c r="A63" s="9">
        <v>5</v>
      </c>
      <c r="B63" s="44" t="s">
        <v>58</v>
      </c>
      <c r="C63" s="44" t="s">
        <v>59</v>
      </c>
      <c r="D63" s="9" t="s">
        <v>376</v>
      </c>
      <c r="E63" s="9" t="s">
        <v>8</v>
      </c>
      <c r="F63" s="9" t="s">
        <v>8</v>
      </c>
      <c r="G63" s="9" t="s">
        <v>8</v>
      </c>
      <c r="H63" s="9" t="s">
        <v>376</v>
      </c>
      <c r="I63" s="38">
        <v>763</v>
      </c>
      <c r="J63" s="38" t="s">
        <v>8</v>
      </c>
    </row>
    <row r="64" spans="1:10" ht="30.95" customHeight="1">
      <c r="A64" s="9">
        <v>6</v>
      </c>
      <c r="B64" s="44" t="s">
        <v>21</v>
      </c>
      <c r="C64" s="44" t="s">
        <v>13</v>
      </c>
      <c r="D64" s="9" t="s">
        <v>8</v>
      </c>
      <c r="E64" s="9" t="s">
        <v>376</v>
      </c>
      <c r="F64" s="9" t="s">
        <v>8</v>
      </c>
      <c r="G64" s="9" t="s">
        <v>8</v>
      </c>
      <c r="H64" s="9" t="s">
        <v>376</v>
      </c>
      <c r="I64" s="38">
        <v>715</v>
      </c>
      <c r="J64" s="38" t="s">
        <v>8</v>
      </c>
    </row>
    <row r="65" spans="1:10" ht="30.95" customHeight="1">
      <c r="A65" s="9">
        <v>7</v>
      </c>
      <c r="B65" s="44" t="s">
        <v>19</v>
      </c>
      <c r="C65" s="44" t="s">
        <v>20</v>
      </c>
      <c r="D65" s="9" t="s">
        <v>376</v>
      </c>
      <c r="E65" s="9" t="s">
        <v>8</v>
      </c>
      <c r="F65" s="9" t="s">
        <v>376</v>
      </c>
      <c r="G65" s="9" t="s">
        <v>376</v>
      </c>
      <c r="H65" s="9" t="s">
        <v>376</v>
      </c>
      <c r="I65" s="38">
        <v>766</v>
      </c>
      <c r="J65" s="38" t="s">
        <v>8</v>
      </c>
    </row>
    <row r="66" spans="1:10" ht="30.95" customHeight="1">
      <c r="A66" s="9">
        <v>8</v>
      </c>
      <c r="B66" s="44" t="s">
        <v>17</v>
      </c>
      <c r="C66" s="44" t="s">
        <v>18</v>
      </c>
      <c r="D66" s="9" t="s">
        <v>9</v>
      </c>
      <c r="E66" s="9" t="s">
        <v>9</v>
      </c>
      <c r="F66" s="9" t="s">
        <v>8</v>
      </c>
      <c r="G66" s="9" t="s">
        <v>8</v>
      </c>
      <c r="H66" s="9" t="s">
        <v>8</v>
      </c>
      <c r="I66" s="39">
        <v>704</v>
      </c>
      <c r="J66" s="39" t="s">
        <v>9</v>
      </c>
    </row>
    <row r="67" spans="1:10" ht="30.95" customHeight="1">
      <c r="A67" s="9">
        <v>9</v>
      </c>
      <c r="B67" s="44" t="s">
        <v>366</v>
      </c>
      <c r="C67" s="44" t="s">
        <v>365</v>
      </c>
      <c r="D67" s="9" t="s">
        <v>376</v>
      </c>
      <c r="E67" s="9" t="s">
        <v>9</v>
      </c>
      <c r="F67" s="9" t="s">
        <v>8</v>
      </c>
      <c r="G67" s="9" t="s">
        <v>376</v>
      </c>
      <c r="H67" s="9" t="s">
        <v>376</v>
      </c>
      <c r="I67" s="39">
        <v>736</v>
      </c>
      <c r="J67" s="39" t="s">
        <v>9</v>
      </c>
    </row>
    <row r="68" spans="1:10" ht="30.95" customHeight="1">
      <c r="A68" s="9">
        <v>10</v>
      </c>
      <c r="B68" s="44" t="s">
        <v>14</v>
      </c>
      <c r="C68" s="44" t="s">
        <v>15</v>
      </c>
      <c r="D68" s="9" t="s">
        <v>9</v>
      </c>
      <c r="E68" s="9" t="s">
        <v>9</v>
      </c>
      <c r="F68" s="9" t="s">
        <v>8</v>
      </c>
      <c r="G68" s="9" t="s">
        <v>9</v>
      </c>
      <c r="H68" s="9" t="s">
        <v>8</v>
      </c>
      <c r="I68" s="39">
        <v>646</v>
      </c>
      <c r="J68" s="39" t="s">
        <v>9</v>
      </c>
    </row>
    <row r="69" spans="1:10" ht="30.95" customHeight="1">
      <c r="A69" s="9">
        <v>11</v>
      </c>
      <c r="B69" s="44" t="s">
        <v>371</v>
      </c>
      <c r="C69" s="44" t="s">
        <v>16</v>
      </c>
      <c r="D69" s="9" t="s">
        <v>376</v>
      </c>
      <c r="E69" s="9" t="s">
        <v>9</v>
      </c>
      <c r="F69" s="9" t="s">
        <v>376</v>
      </c>
      <c r="G69" s="9" t="s">
        <v>8</v>
      </c>
      <c r="H69" s="9" t="s">
        <v>376</v>
      </c>
      <c r="I69" s="39">
        <v>725</v>
      </c>
      <c r="J69" s="39" t="s">
        <v>9</v>
      </c>
    </row>
    <row r="70" spans="1:10" ht="30.95" customHeight="1">
      <c r="A70" s="9">
        <v>12</v>
      </c>
      <c r="B70" s="44" t="s">
        <v>368</v>
      </c>
      <c r="C70" s="44" t="s">
        <v>367</v>
      </c>
      <c r="D70" s="9" t="s">
        <v>376</v>
      </c>
      <c r="E70" s="9" t="s">
        <v>9</v>
      </c>
      <c r="F70" s="9" t="s">
        <v>376</v>
      </c>
      <c r="G70" s="9" t="s">
        <v>376</v>
      </c>
      <c r="H70" s="9" t="s">
        <v>8</v>
      </c>
      <c r="I70" s="39">
        <v>694</v>
      </c>
      <c r="J70" s="39" t="s">
        <v>9</v>
      </c>
    </row>
    <row r="71" spans="1:10" ht="30.95" customHeight="1">
      <c r="A71" s="9">
        <v>13</v>
      </c>
      <c r="B71" s="44" t="s">
        <v>28</v>
      </c>
      <c r="C71" s="44" t="s">
        <v>29</v>
      </c>
      <c r="D71" s="9" t="s">
        <v>376</v>
      </c>
      <c r="E71" s="9" t="s">
        <v>8</v>
      </c>
      <c r="F71" s="9" t="s">
        <v>376</v>
      </c>
      <c r="G71" s="9" t="s">
        <v>376</v>
      </c>
      <c r="H71" s="9" t="s">
        <v>376</v>
      </c>
      <c r="I71" s="38">
        <v>712</v>
      </c>
      <c r="J71" s="38" t="s">
        <v>8</v>
      </c>
    </row>
    <row r="72" spans="1:10" ht="23.1" customHeight="1">
      <c r="A72" s="84" t="s">
        <v>8</v>
      </c>
      <c r="B72" s="84"/>
      <c r="C72" s="84"/>
      <c r="D72" s="12">
        <v>2</v>
      </c>
      <c r="E72" s="12">
        <v>5</v>
      </c>
      <c r="F72" s="12">
        <v>7</v>
      </c>
      <c r="G72" s="12">
        <v>7</v>
      </c>
      <c r="H72" s="12">
        <v>5</v>
      </c>
      <c r="I72" s="95">
        <v>6</v>
      </c>
      <c r="J72" s="96"/>
    </row>
    <row r="73" spans="1:10" ht="23.1" customHeight="1">
      <c r="A73" s="77" t="s">
        <v>9</v>
      </c>
      <c r="B73" s="77"/>
      <c r="C73" s="77"/>
      <c r="D73" s="12">
        <v>4</v>
      </c>
      <c r="E73" s="12">
        <v>6</v>
      </c>
      <c r="F73" s="12">
        <v>1</v>
      </c>
      <c r="G73" s="12">
        <v>2</v>
      </c>
      <c r="H73" s="12">
        <v>0</v>
      </c>
      <c r="I73" s="97">
        <v>7</v>
      </c>
      <c r="J73" s="98"/>
    </row>
    <row r="74" spans="1:10" ht="23.1" customHeight="1">
      <c r="A74" s="81" t="s">
        <v>381</v>
      </c>
      <c r="B74" s="82"/>
      <c r="C74" s="83"/>
      <c r="D74" s="78" t="s">
        <v>382</v>
      </c>
      <c r="E74" s="79"/>
      <c r="F74" s="79"/>
      <c r="G74" s="79"/>
      <c r="H74" s="79"/>
      <c r="I74" s="79"/>
      <c r="J74" s="80"/>
    </row>
    <row r="76" spans="1:10" ht="48.75" customHeight="1">
      <c r="A76" s="89" t="s">
        <v>34</v>
      </c>
      <c r="B76" s="89"/>
      <c r="C76" s="15" t="s">
        <v>37</v>
      </c>
      <c r="D76" s="88" t="s">
        <v>40</v>
      </c>
      <c r="E76" s="88"/>
      <c r="F76" s="88" t="s">
        <v>41</v>
      </c>
      <c r="G76" s="88"/>
      <c r="H76" s="88" t="s">
        <v>35</v>
      </c>
      <c r="I76" s="88"/>
      <c r="J76" s="88"/>
    </row>
    <row r="77" spans="1:10" s="14" customFormat="1" ht="23.1" customHeight="1">
      <c r="A77" s="87" t="s">
        <v>30</v>
      </c>
      <c r="B77" s="87"/>
      <c r="C77" s="3">
        <v>6</v>
      </c>
      <c r="D77" s="87">
        <v>2</v>
      </c>
      <c r="E77" s="87"/>
      <c r="F77" s="87">
        <v>4</v>
      </c>
      <c r="G77" s="87"/>
      <c r="H77" s="90">
        <f>SUM(D77/6)</f>
        <v>0.33333333333333331</v>
      </c>
      <c r="I77" s="91"/>
      <c r="J77" s="92"/>
    </row>
    <row r="78" spans="1:10" s="14" customFormat="1" ht="23.1" customHeight="1">
      <c r="A78" s="87" t="s">
        <v>31</v>
      </c>
      <c r="B78" s="87"/>
      <c r="C78" s="3">
        <v>11</v>
      </c>
      <c r="D78" s="87">
        <v>5</v>
      </c>
      <c r="E78" s="87"/>
      <c r="F78" s="87">
        <v>6</v>
      </c>
      <c r="G78" s="87"/>
      <c r="H78" s="90">
        <f>SUM(D78/11)</f>
        <v>0.45454545454545453</v>
      </c>
      <c r="I78" s="91"/>
      <c r="J78" s="92"/>
    </row>
    <row r="79" spans="1:10" s="14" customFormat="1" ht="23.1" customHeight="1">
      <c r="A79" s="87" t="s">
        <v>32</v>
      </c>
      <c r="B79" s="87"/>
      <c r="C79" s="3">
        <v>8</v>
      </c>
      <c r="D79" s="87">
        <v>7</v>
      </c>
      <c r="E79" s="87"/>
      <c r="F79" s="87">
        <v>1</v>
      </c>
      <c r="G79" s="87"/>
      <c r="H79" s="90">
        <f>SUM(D79/8)</f>
        <v>0.875</v>
      </c>
      <c r="I79" s="91"/>
      <c r="J79" s="92"/>
    </row>
    <row r="80" spans="1:10" s="14" customFormat="1" ht="23.1" customHeight="1">
      <c r="A80" s="87" t="s">
        <v>36</v>
      </c>
      <c r="B80" s="87"/>
      <c r="C80" s="3">
        <v>9</v>
      </c>
      <c r="D80" s="87">
        <v>7</v>
      </c>
      <c r="E80" s="87"/>
      <c r="F80" s="87">
        <v>2</v>
      </c>
      <c r="G80" s="87"/>
      <c r="H80" s="90">
        <f>SUM(D80/9)</f>
        <v>0.77777777777777779</v>
      </c>
      <c r="I80" s="91"/>
      <c r="J80" s="92"/>
    </row>
    <row r="81" spans="1:10" s="14" customFormat="1" ht="34.5" customHeight="1">
      <c r="A81" s="75" t="s">
        <v>33</v>
      </c>
      <c r="B81" s="75"/>
      <c r="C81" s="3">
        <v>5</v>
      </c>
      <c r="D81" s="87">
        <v>5</v>
      </c>
      <c r="E81" s="87"/>
      <c r="F81" s="87">
        <v>0</v>
      </c>
      <c r="G81" s="87"/>
      <c r="H81" s="90">
        <f>SUM(D81/5)</f>
        <v>1</v>
      </c>
      <c r="I81" s="91"/>
      <c r="J81" s="92"/>
    </row>
  </sheetData>
  <mergeCells count="67">
    <mergeCell ref="A55:B55"/>
    <mergeCell ref="D55:E55"/>
    <mergeCell ref="F55:G55"/>
    <mergeCell ref="H55:J55"/>
    <mergeCell ref="D48:J48"/>
    <mergeCell ref="A48:C48"/>
    <mergeCell ref="A53:B53"/>
    <mergeCell ref="D53:E53"/>
    <mergeCell ref="F53:G53"/>
    <mergeCell ref="H53:J53"/>
    <mergeCell ref="A54:B54"/>
    <mergeCell ref="D54:E54"/>
    <mergeCell ref="F54:G54"/>
    <mergeCell ref="H54:J54"/>
    <mergeCell ref="A51:B51"/>
    <mergeCell ref="D51:E51"/>
    <mergeCell ref="F51:G51"/>
    <mergeCell ref="H51:J51"/>
    <mergeCell ref="A52:B52"/>
    <mergeCell ref="D52:E52"/>
    <mergeCell ref="F52:G52"/>
    <mergeCell ref="H52:J52"/>
    <mergeCell ref="A44:C44"/>
    <mergeCell ref="A50:B50"/>
    <mergeCell ref="D50:E50"/>
    <mergeCell ref="F50:G50"/>
    <mergeCell ref="H50:J50"/>
    <mergeCell ref="H81:J81"/>
    <mergeCell ref="I44:J44"/>
    <mergeCell ref="I45:J45"/>
    <mergeCell ref="I46:J46"/>
    <mergeCell ref="I72:J72"/>
    <mergeCell ref="I73:J73"/>
    <mergeCell ref="H78:J78"/>
    <mergeCell ref="H77:J77"/>
    <mergeCell ref="D81:E81"/>
    <mergeCell ref="F77:G77"/>
    <mergeCell ref="F78:G78"/>
    <mergeCell ref="F79:G79"/>
    <mergeCell ref="F80:G80"/>
    <mergeCell ref="F81:G81"/>
    <mergeCell ref="A80:B80"/>
    <mergeCell ref="D76:E76"/>
    <mergeCell ref="F76:G76"/>
    <mergeCell ref="H76:J76"/>
    <mergeCell ref="A76:B76"/>
    <mergeCell ref="A77:B77"/>
    <mergeCell ref="D79:E79"/>
    <mergeCell ref="D80:E80"/>
    <mergeCell ref="H79:J79"/>
    <mergeCell ref="H80:J80"/>
    <mergeCell ref="A1:J1"/>
    <mergeCell ref="A2:J2"/>
    <mergeCell ref="A81:B81"/>
    <mergeCell ref="A46:C46"/>
    <mergeCell ref="A45:C45"/>
    <mergeCell ref="D74:J74"/>
    <mergeCell ref="A74:C74"/>
    <mergeCell ref="A57:J57"/>
    <mergeCell ref="A72:C72"/>
    <mergeCell ref="A73:C73"/>
    <mergeCell ref="D47:J47"/>
    <mergeCell ref="A47:C47"/>
    <mergeCell ref="A78:B78"/>
    <mergeCell ref="D77:E77"/>
    <mergeCell ref="D78:E78"/>
    <mergeCell ref="A79:B79"/>
  </mergeCells>
  <pageMargins left="0.1875" right="0.26250000000000001" top="0.28125" bottom="0.30937500000000001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A2" sqref="A2:J2"/>
    </sheetView>
  </sheetViews>
  <sheetFormatPr defaultRowHeight="30" customHeight="1"/>
  <cols>
    <col min="1" max="1" width="6.85546875" style="1" customWidth="1"/>
    <col min="2" max="2" width="15.28515625" style="1" customWidth="1"/>
    <col min="3" max="3" width="31.28515625" style="1" customWidth="1"/>
    <col min="4" max="4" width="9.140625" style="1"/>
    <col min="5" max="5" width="11" style="1" customWidth="1"/>
    <col min="6" max="6" width="10" style="1" customWidth="1"/>
    <col min="7" max="10" width="11.5703125" style="1" customWidth="1"/>
    <col min="11" max="16384" width="9.140625" style="1"/>
  </cols>
  <sheetData>
    <row r="1" spans="1:10" ht="30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30" customHeight="1">
      <c r="A2" s="74" t="s">
        <v>383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48.75" customHeight="1">
      <c r="A3" s="5" t="s">
        <v>1</v>
      </c>
      <c r="B3" s="5" t="s">
        <v>2</v>
      </c>
      <c r="C3" s="7" t="s">
        <v>3</v>
      </c>
      <c r="D3" s="18" t="s">
        <v>47</v>
      </c>
      <c r="E3" s="7" t="s">
        <v>44</v>
      </c>
      <c r="F3" s="5" t="s">
        <v>43</v>
      </c>
      <c r="G3" s="5" t="s">
        <v>45</v>
      </c>
      <c r="H3" s="5" t="s">
        <v>46</v>
      </c>
      <c r="I3" s="5" t="s">
        <v>39</v>
      </c>
      <c r="J3" s="5" t="s">
        <v>38</v>
      </c>
    </row>
    <row r="4" spans="1:10" ht="33" customHeight="1">
      <c r="A4" s="11">
        <v>1</v>
      </c>
      <c r="B4" s="34" t="s">
        <v>72</v>
      </c>
      <c r="C4" s="34" t="s">
        <v>73</v>
      </c>
      <c r="D4" s="9" t="s">
        <v>8</v>
      </c>
      <c r="E4" s="9" t="s">
        <v>376</v>
      </c>
      <c r="F4" s="9" t="s">
        <v>376</v>
      </c>
      <c r="G4" s="9" t="s">
        <v>8</v>
      </c>
      <c r="H4" s="9" t="s">
        <v>376</v>
      </c>
      <c r="I4" s="38">
        <v>726</v>
      </c>
      <c r="J4" s="38" t="s">
        <v>8</v>
      </c>
    </row>
    <row r="5" spans="1:10" ht="33" customHeight="1">
      <c r="A5" s="11">
        <v>2</v>
      </c>
      <c r="B5" s="34" t="s">
        <v>66</v>
      </c>
      <c r="C5" s="34" t="s">
        <v>67</v>
      </c>
      <c r="D5" s="9" t="s">
        <v>376</v>
      </c>
      <c r="E5" s="9" t="s">
        <v>376</v>
      </c>
      <c r="F5" s="9" t="s">
        <v>376</v>
      </c>
      <c r="G5" s="9" t="s">
        <v>8</v>
      </c>
      <c r="H5" s="9" t="s">
        <v>8</v>
      </c>
      <c r="I5" s="38">
        <v>751</v>
      </c>
      <c r="J5" s="38" t="s">
        <v>8</v>
      </c>
    </row>
    <row r="6" spans="1:10" ht="33" customHeight="1">
      <c r="A6" s="11">
        <v>3</v>
      </c>
      <c r="B6" s="34" t="s">
        <v>328</v>
      </c>
      <c r="C6" s="34" t="s">
        <v>329</v>
      </c>
      <c r="D6" s="9" t="s">
        <v>8</v>
      </c>
      <c r="E6" s="9" t="s">
        <v>8</v>
      </c>
      <c r="F6" s="9" t="s">
        <v>8</v>
      </c>
      <c r="G6" s="9" t="s">
        <v>8</v>
      </c>
      <c r="H6" s="9" t="s">
        <v>8</v>
      </c>
      <c r="I6" s="38">
        <v>708</v>
      </c>
      <c r="J6" s="38" t="s">
        <v>8</v>
      </c>
    </row>
    <row r="7" spans="1:10" ht="33" customHeight="1">
      <c r="A7" s="11">
        <v>4</v>
      </c>
      <c r="B7" s="34" t="s">
        <v>78</v>
      </c>
      <c r="C7" s="34" t="s">
        <v>79</v>
      </c>
      <c r="D7" s="9" t="s">
        <v>9</v>
      </c>
      <c r="E7" s="9" t="s">
        <v>9</v>
      </c>
      <c r="F7" s="9" t="s">
        <v>9</v>
      </c>
      <c r="G7" s="9" t="s">
        <v>9</v>
      </c>
      <c r="H7" s="9" t="s">
        <v>8</v>
      </c>
      <c r="I7" s="39">
        <v>109</v>
      </c>
      <c r="J7" s="39" t="s">
        <v>9</v>
      </c>
    </row>
    <row r="8" spans="1:10" ht="33" customHeight="1">
      <c r="A8" s="11">
        <v>5</v>
      </c>
      <c r="B8" s="44" t="s">
        <v>86</v>
      </c>
      <c r="C8" s="44" t="s">
        <v>102</v>
      </c>
      <c r="D8" s="9" t="s">
        <v>376</v>
      </c>
      <c r="E8" s="9" t="s">
        <v>8</v>
      </c>
      <c r="F8" s="9" t="s">
        <v>376</v>
      </c>
      <c r="G8" s="9" t="s">
        <v>376</v>
      </c>
      <c r="H8" s="9" t="s">
        <v>8</v>
      </c>
      <c r="I8" s="38">
        <v>679</v>
      </c>
      <c r="J8" s="38" t="s">
        <v>8</v>
      </c>
    </row>
    <row r="9" spans="1:10" ht="33" customHeight="1">
      <c r="A9" s="11">
        <v>6</v>
      </c>
      <c r="B9" s="44" t="s">
        <v>87</v>
      </c>
      <c r="C9" s="44" t="s">
        <v>101</v>
      </c>
      <c r="D9" s="9" t="s">
        <v>8</v>
      </c>
      <c r="E9" s="9" t="s">
        <v>8</v>
      </c>
      <c r="F9" s="9" t="s">
        <v>8</v>
      </c>
      <c r="G9" s="9" t="s">
        <v>8</v>
      </c>
      <c r="H9" s="9" t="s">
        <v>8</v>
      </c>
      <c r="I9" s="38">
        <v>688</v>
      </c>
      <c r="J9" s="38" t="s">
        <v>8</v>
      </c>
    </row>
    <row r="10" spans="1:10" ht="33" customHeight="1">
      <c r="A10" s="11">
        <v>7</v>
      </c>
      <c r="B10" s="44" t="s">
        <v>88</v>
      </c>
      <c r="C10" s="44" t="s">
        <v>276</v>
      </c>
      <c r="D10" s="9" t="s">
        <v>8</v>
      </c>
      <c r="E10" s="9" t="s">
        <v>8</v>
      </c>
      <c r="F10" s="9" t="s">
        <v>8</v>
      </c>
      <c r="G10" s="9" t="s">
        <v>8</v>
      </c>
      <c r="H10" s="9" t="s">
        <v>9</v>
      </c>
      <c r="I10" s="39">
        <v>662</v>
      </c>
      <c r="J10" s="39" t="s">
        <v>9</v>
      </c>
    </row>
    <row r="11" spans="1:10" ht="33" customHeight="1">
      <c r="A11" s="11">
        <v>8</v>
      </c>
      <c r="B11" s="44" t="s">
        <v>91</v>
      </c>
      <c r="C11" s="44" t="s">
        <v>105</v>
      </c>
      <c r="D11" s="9" t="s">
        <v>8</v>
      </c>
      <c r="E11" s="9" t="s">
        <v>9</v>
      </c>
      <c r="F11" s="9" t="s">
        <v>9</v>
      </c>
      <c r="G11" s="9" t="s">
        <v>8</v>
      </c>
      <c r="H11" s="9" t="s">
        <v>8</v>
      </c>
      <c r="I11" s="39">
        <v>472</v>
      </c>
      <c r="J11" s="39" t="s">
        <v>9</v>
      </c>
    </row>
    <row r="12" spans="1:10" ht="33" customHeight="1">
      <c r="A12" s="11">
        <v>9</v>
      </c>
      <c r="B12" s="44" t="s">
        <v>93</v>
      </c>
      <c r="C12" s="44" t="s">
        <v>275</v>
      </c>
      <c r="D12" s="9" t="s">
        <v>8</v>
      </c>
      <c r="E12" s="9" t="s">
        <v>8</v>
      </c>
      <c r="F12" s="9" t="s">
        <v>8</v>
      </c>
      <c r="G12" s="9" t="s">
        <v>8</v>
      </c>
      <c r="H12" s="9" t="s">
        <v>8</v>
      </c>
      <c r="I12" s="38">
        <v>671</v>
      </c>
      <c r="J12" s="38" t="s">
        <v>8</v>
      </c>
    </row>
    <row r="13" spans="1:10" ht="33" customHeight="1">
      <c r="A13" s="11">
        <v>10</v>
      </c>
      <c r="B13" s="44" t="s">
        <v>94</v>
      </c>
      <c r="C13" s="44" t="s">
        <v>107</v>
      </c>
      <c r="D13" s="9" t="s">
        <v>376</v>
      </c>
      <c r="E13" s="9" t="s">
        <v>376</v>
      </c>
      <c r="F13" s="9" t="s">
        <v>376</v>
      </c>
      <c r="G13" s="9" t="s">
        <v>376</v>
      </c>
      <c r="H13" s="9" t="s">
        <v>8</v>
      </c>
      <c r="I13" s="38">
        <v>686</v>
      </c>
      <c r="J13" s="38" t="s">
        <v>8</v>
      </c>
    </row>
    <row r="14" spans="1:10" ht="33" customHeight="1">
      <c r="A14" s="11">
        <v>11</v>
      </c>
      <c r="B14" s="44" t="s">
        <v>96</v>
      </c>
      <c r="C14" s="44" t="s">
        <v>109</v>
      </c>
      <c r="D14" s="9" t="s">
        <v>8</v>
      </c>
      <c r="E14" s="9" t="s">
        <v>9</v>
      </c>
      <c r="F14" s="9" t="s">
        <v>8</v>
      </c>
      <c r="G14" s="9" t="s">
        <v>8</v>
      </c>
      <c r="H14" s="9" t="s">
        <v>9</v>
      </c>
      <c r="I14" s="39">
        <v>479</v>
      </c>
      <c r="J14" s="39" t="s">
        <v>9</v>
      </c>
    </row>
    <row r="15" spans="1:10" ht="33" customHeight="1">
      <c r="A15" s="11">
        <v>12</v>
      </c>
      <c r="B15" s="44" t="s">
        <v>97</v>
      </c>
      <c r="C15" s="44" t="s">
        <v>110</v>
      </c>
      <c r="D15" s="9" t="s">
        <v>9</v>
      </c>
      <c r="E15" s="9" t="s">
        <v>9</v>
      </c>
      <c r="F15" s="9" t="s">
        <v>9</v>
      </c>
      <c r="G15" s="9" t="s">
        <v>8</v>
      </c>
      <c r="H15" s="9" t="s">
        <v>8</v>
      </c>
      <c r="I15" s="39">
        <v>181</v>
      </c>
      <c r="J15" s="39" t="s">
        <v>9</v>
      </c>
    </row>
    <row r="16" spans="1:10" ht="33" customHeight="1">
      <c r="A16" s="11">
        <v>13</v>
      </c>
      <c r="B16" s="44" t="s">
        <v>98</v>
      </c>
      <c r="C16" s="44" t="s">
        <v>274</v>
      </c>
      <c r="D16" s="9" t="s">
        <v>376</v>
      </c>
      <c r="E16" s="9" t="s">
        <v>8</v>
      </c>
      <c r="F16" s="9" t="s">
        <v>8</v>
      </c>
      <c r="G16" s="9" t="s">
        <v>8</v>
      </c>
      <c r="H16" s="9" t="s">
        <v>376</v>
      </c>
      <c r="I16" s="38">
        <v>673</v>
      </c>
      <c r="J16" s="38" t="s">
        <v>8</v>
      </c>
    </row>
    <row r="17" spans="1:10" ht="33" customHeight="1">
      <c r="A17" s="11">
        <v>14</v>
      </c>
      <c r="B17" s="44" t="s">
        <v>112</v>
      </c>
      <c r="C17" s="44" t="s">
        <v>111</v>
      </c>
      <c r="D17" s="9" t="s">
        <v>376</v>
      </c>
      <c r="E17" s="9" t="s">
        <v>8</v>
      </c>
      <c r="F17" s="9" t="s">
        <v>9</v>
      </c>
      <c r="G17" s="9" t="s">
        <v>376</v>
      </c>
      <c r="H17" s="9" t="s">
        <v>9</v>
      </c>
      <c r="I17" s="39">
        <v>478</v>
      </c>
      <c r="J17" s="39" t="s">
        <v>9</v>
      </c>
    </row>
    <row r="18" spans="1:10" ht="33" customHeight="1">
      <c r="A18" s="11">
        <v>15</v>
      </c>
      <c r="B18" s="44" t="s">
        <v>362</v>
      </c>
      <c r="C18" s="44" t="s">
        <v>361</v>
      </c>
      <c r="D18" s="9" t="s">
        <v>9</v>
      </c>
      <c r="E18" s="9" t="s">
        <v>8</v>
      </c>
      <c r="F18" s="9" t="s">
        <v>9</v>
      </c>
      <c r="G18" s="9" t="s">
        <v>9</v>
      </c>
      <c r="H18" s="9" t="s">
        <v>9</v>
      </c>
      <c r="I18" s="39">
        <v>657</v>
      </c>
      <c r="J18" s="39" t="s">
        <v>9</v>
      </c>
    </row>
    <row r="19" spans="1:10" ht="33" customHeight="1">
      <c r="A19" s="11">
        <v>16</v>
      </c>
      <c r="B19" s="44" t="s">
        <v>357</v>
      </c>
      <c r="C19" s="44" t="s">
        <v>356</v>
      </c>
      <c r="D19" s="9" t="s">
        <v>9</v>
      </c>
      <c r="E19" s="9" t="s">
        <v>8</v>
      </c>
      <c r="F19" s="9" t="s">
        <v>9</v>
      </c>
      <c r="G19" s="9" t="s">
        <v>8</v>
      </c>
      <c r="H19" s="9" t="s">
        <v>8</v>
      </c>
      <c r="I19" s="39">
        <v>658</v>
      </c>
      <c r="J19" s="39" t="s">
        <v>9</v>
      </c>
    </row>
    <row r="20" spans="1:10" ht="33" customHeight="1">
      <c r="A20" s="11">
        <v>17</v>
      </c>
      <c r="B20" s="44" t="s">
        <v>353</v>
      </c>
      <c r="C20" s="44" t="s">
        <v>352</v>
      </c>
      <c r="D20" s="9" t="s">
        <v>9</v>
      </c>
      <c r="E20" s="9" t="s">
        <v>9</v>
      </c>
      <c r="F20" s="9" t="s">
        <v>9</v>
      </c>
      <c r="G20" s="9" t="s">
        <v>9</v>
      </c>
      <c r="H20" s="9" t="s">
        <v>9</v>
      </c>
      <c r="I20" s="39">
        <v>592</v>
      </c>
      <c r="J20" s="39" t="s">
        <v>9</v>
      </c>
    </row>
    <row r="21" spans="1:10" ht="33" customHeight="1">
      <c r="A21" s="11">
        <v>18</v>
      </c>
      <c r="B21" s="44" t="s">
        <v>349</v>
      </c>
      <c r="C21" s="44" t="s">
        <v>348</v>
      </c>
      <c r="D21" s="9" t="s">
        <v>376</v>
      </c>
      <c r="E21" s="9" t="s">
        <v>376</v>
      </c>
      <c r="F21" s="9" t="s">
        <v>8</v>
      </c>
      <c r="G21" s="9" t="s">
        <v>376</v>
      </c>
      <c r="H21" s="9" t="s">
        <v>376</v>
      </c>
      <c r="I21" s="38">
        <v>734</v>
      </c>
      <c r="J21" s="38" t="s">
        <v>8</v>
      </c>
    </row>
    <row r="22" spans="1:10" ht="33" customHeight="1">
      <c r="A22" s="11">
        <v>19</v>
      </c>
      <c r="B22" s="44" t="s">
        <v>19</v>
      </c>
      <c r="C22" s="44" t="s">
        <v>20</v>
      </c>
      <c r="D22" s="9" t="s">
        <v>376</v>
      </c>
      <c r="E22" s="9" t="s">
        <v>376</v>
      </c>
      <c r="F22" s="9" t="s">
        <v>8</v>
      </c>
      <c r="G22" s="9" t="s">
        <v>376</v>
      </c>
      <c r="H22" s="9" t="s">
        <v>376</v>
      </c>
      <c r="I22" s="38">
        <v>672</v>
      </c>
      <c r="J22" s="38" t="s">
        <v>8</v>
      </c>
    </row>
    <row r="23" spans="1:10" ht="33" customHeight="1">
      <c r="A23" s="11">
        <v>20</v>
      </c>
      <c r="B23" s="44" t="s">
        <v>60</v>
      </c>
      <c r="C23" s="44" t="s">
        <v>61</v>
      </c>
      <c r="D23" s="9" t="s">
        <v>376</v>
      </c>
      <c r="E23" s="9" t="s">
        <v>8</v>
      </c>
      <c r="F23" s="9" t="s">
        <v>8</v>
      </c>
      <c r="G23" s="9" t="s">
        <v>376</v>
      </c>
      <c r="H23" s="9" t="s">
        <v>376</v>
      </c>
      <c r="I23" s="38">
        <v>682</v>
      </c>
      <c r="J23" s="38" t="s">
        <v>8</v>
      </c>
    </row>
    <row r="24" spans="1:10" ht="33" customHeight="1">
      <c r="A24" s="11">
        <v>21</v>
      </c>
      <c r="B24" s="44" t="s">
        <v>118</v>
      </c>
      <c r="C24" s="44" t="s">
        <v>119</v>
      </c>
      <c r="D24" s="9" t="s">
        <v>9</v>
      </c>
      <c r="E24" s="9" t="s">
        <v>8</v>
      </c>
      <c r="F24" s="9" t="s">
        <v>9</v>
      </c>
      <c r="G24" s="9" t="s">
        <v>9</v>
      </c>
      <c r="H24" s="9" t="s">
        <v>376</v>
      </c>
      <c r="I24" s="39">
        <v>650</v>
      </c>
      <c r="J24" s="39" t="s">
        <v>9</v>
      </c>
    </row>
    <row r="25" spans="1:10" ht="33" customHeight="1">
      <c r="A25" s="11">
        <v>22</v>
      </c>
      <c r="B25" s="44" t="s">
        <v>364</v>
      </c>
      <c r="C25" s="44" t="s">
        <v>363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39">
        <v>401</v>
      </c>
      <c r="J25" s="39" t="s">
        <v>9</v>
      </c>
    </row>
    <row r="26" spans="1:10" ht="33" customHeight="1">
      <c r="A26" s="11">
        <v>23</v>
      </c>
      <c r="B26" s="44" t="s">
        <v>56</v>
      </c>
      <c r="C26" s="44" t="s">
        <v>57</v>
      </c>
      <c r="D26" s="9" t="s">
        <v>376</v>
      </c>
      <c r="E26" s="9" t="s">
        <v>376</v>
      </c>
      <c r="F26" s="9" t="s">
        <v>376</v>
      </c>
      <c r="G26" s="9" t="s">
        <v>8</v>
      </c>
      <c r="H26" s="9" t="s">
        <v>376</v>
      </c>
      <c r="I26" s="38">
        <v>824</v>
      </c>
      <c r="J26" s="38" t="s">
        <v>8</v>
      </c>
    </row>
    <row r="27" spans="1:10" ht="33" customHeight="1">
      <c r="A27" s="11">
        <v>24</v>
      </c>
      <c r="B27" s="44" t="s">
        <v>17</v>
      </c>
      <c r="C27" s="44" t="s">
        <v>18</v>
      </c>
      <c r="D27" s="9" t="s">
        <v>8</v>
      </c>
      <c r="E27" s="9" t="s">
        <v>376</v>
      </c>
      <c r="F27" s="9" t="s">
        <v>376</v>
      </c>
      <c r="G27" s="9" t="s">
        <v>376</v>
      </c>
      <c r="H27" s="9" t="s">
        <v>376</v>
      </c>
      <c r="I27" s="38">
        <v>790</v>
      </c>
      <c r="J27" s="38" t="s">
        <v>8</v>
      </c>
    </row>
    <row r="28" spans="1:10" ht="33" customHeight="1">
      <c r="A28" s="11">
        <v>25</v>
      </c>
      <c r="B28" s="44" t="s">
        <v>14</v>
      </c>
      <c r="C28" s="44" t="s">
        <v>15</v>
      </c>
      <c r="D28" s="9" t="s">
        <v>376</v>
      </c>
      <c r="E28" s="9" t="s">
        <v>376</v>
      </c>
      <c r="F28" s="9" t="s">
        <v>376</v>
      </c>
      <c r="G28" s="9" t="s">
        <v>9</v>
      </c>
      <c r="H28" s="9" t="s">
        <v>8</v>
      </c>
      <c r="I28" s="39">
        <v>731</v>
      </c>
      <c r="J28" s="39" t="s">
        <v>9</v>
      </c>
    </row>
    <row r="29" spans="1:10" ht="33" customHeight="1">
      <c r="A29" s="11">
        <v>26</v>
      </c>
      <c r="B29" s="44" t="s">
        <v>27</v>
      </c>
      <c r="C29" s="44" t="s">
        <v>49</v>
      </c>
      <c r="D29" s="9" t="s">
        <v>376</v>
      </c>
      <c r="E29" s="9" t="s">
        <v>8</v>
      </c>
      <c r="F29" s="9" t="s">
        <v>9</v>
      </c>
      <c r="G29" s="9" t="s">
        <v>376</v>
      </c>
      <c r="H29" s="9" t="s">
        <v>9</v>
      </c>
      <c r="I29" s="39">
        <v>599</v>
      </c>
      <c r="J29" s="39" t="s">
        <v>9</v>
      </c>
    </row>
    <row r="30" spans="1:10" ht="33" customHeight="1">
      <c r="A30" s="11">
        <v>27</v>
      </c>
      <c r="B30" s="44" t="s">
        <v>11</v>
      </c>
      <c r="C30" s="44" t="s">
        <v>12</v>
      </c>
      <c r="D30" s="9" t="s">
        <v>9</v>
      </c>
      <c r="E30" s="9" t="s">
        <v>376</v>
      </c>
      <c r="F30" s="9" t="s">
        <v>376</v>
      </c>
      <c r="G30" s="9" t="s">
        <v>376</v>
      </c>
      <c r="H30" s="9" t="s">
        <v>376</v>
      </c>
      <c r="I30" s="39">
        <v>763</v>
      </c>
      <c r="J30" s="39" t="s">
        <v>9</v>
      </c>
    </row>
    <row r="31" spans="1:10" ht="21.95" customHeight="1">
      <c r="A31" s="84" t="s">
        <v>8</v>
      </c>
      <c r="B31" s="84"/>
      <c r="C31" s="84"/>
      <c r="D31" s="35">
        <v>8</v>
      </c>
      <c r="E31" s="35">
        <v>12</v>
      </c>
      <c r="F31" s="35">
        <v>9</v>
      </c>
      <c r="G31" s="35">
        <v>12</v>
      </c>
      <c r="H31" s="35">
        <v>11</v>
      </c>
      <c r="I31" s="107">
        <v>13</v>
      </c>
      <c r="J31" s="107"/>
    </row>
    <row r="32" spans="1:10" ht="21.95" customHeight="1">
      <c r="A32" s="77" t="s">
        <v>9</v>
      </c>
      <c r="B32" s="77"/>
      <c r="C32" s="77"/>
      <c r="D32" s="35">
        <v>8</v>
      </c>
      <c r="E32" s="35">
        <v>6</v>
      </c>
      <c r="F32" s="35">
        <v>10</v>
      </c>
      <c r="G32" s="35">
        <v>6</v>
      </c>
      <c r="H32" s="35">
        <v>7</v>
      </c>
      <c r="I32" s="108">
        <v>14</v>
      </c>
      <c r="J32" s="108"/>
    </row>
    <row r="33" spans="1:10" ht="21.95" customHeight="1">
      <c r="A33" s="76" t="s">
        <v>10</v>
      </c>
      <c r="B33" s="76"/>
      <c r="C33" s="76"/>
      <c r="D33" s="37">
        <f>SUM(D31/16)</f>
        <v>0.5</v>
      </c>
      <c r="E33" s="37">
        <f>SUM(E31/18)</f>
        <v>0.66666666666666663</v>
      </c>
      <c r="F33" s="37">
        <f>SUM(F31/19)</f>
        <v>0.47368421052631576</v>
      </c>
      <c r="G33" s="37">
        <f>SUM(G31/18)</f>
        <v>0.66666666666666663</v>
      </c>
      <c r="H33" s="37">
        <f>SUM(H31/18)</f>
        <v>0.61111111111111116</v>
      </c>
      <c r="I33" s="109">
        <f>SUM(I31/27)</f>
        <v>0.48148148148148145</v>
      </c>
      <c r="J33" s="109"/>
    </row>
    <row r="34" spans="1:10" ht="21.95" customHeight="1">
      <c r="A34" s="86" t="s">
        <v>384</v>
      </c>
      <c r="B34" s="86"/>
      <c r="C34" s="86"/>
      <c r="D34" s="85" t="s">
        <v>385</v>
      </c>
      <c r="E34" s="85"/>
      <c r="F34" s="85"/>
      <c r="G34" s="85"/>
      <c r="H34" s="85"/>
      <c r="I34" s="85"/>
      <c r="J34" s="85"/>
    </row>
    <row r="35" spans="1:10" ht="21.95" customHeight="1">
      <c r="C35" s="2"/>
    </row>
    <row r="36" spans="1:10" ht="37.5" customHeight="1">
      <c r="A36" s="89" t="s">
        <v>34</v>
      </c>
      <c r="B36" s="89"/>
      <c r="C36" s="15" t="s">
        <v>37</v>
      </c>
      <c r="D36" s="88" t="s">
        <v>40</v>
      </c>
      <c r="E36" s="88"/>
      <c r="F36" s="88" t="s">
        <v>41</v>
      </c>
      <c r="G36" s="88"/>
      <c r="H36" s="110" t="s">
        <v>35</v>
      </c>
      <c r="I36" s="111"/>
      <c r="J36" s="112"/>
    </row>
    <row r="37" spans="1:10" s="14" customFormat="1" ht="24.95" customHeight="1">
      <c r="A37" s="87" t="s">
        <v>50</v>
      </c>
      <c r="B37" s="87"/>
      <c r="C37" s="3">
        <v>16</v>
      </c>
      <c r="D37" s="87">
        <v>8</v>
      </c>
      <c r="E37" s="87"/>
      <c r="F37" s="87">
        <v>8</v>
      </c>
      <c r="G37" s="87"/>
      <c r="H37" s="102">
        <f>SUM(D37/C37)</f>
        <v>0.5</v>
      </c>
      <c r="I37" s="103"/>
      <c r="J37" s="104"/>
    </row>
    <row r="38" spans="1:10" s="14" customFormat="1" ht="24.95" customHeight="1">
      <c r="A38" s="87" t="s">
        <v>51</v>
      </c>
      <c r="B38" s="87"/>
      <c r="C38" s="3">
        <v>18</v>
      </c>
      <c r="D38" s="87">
        <v>12</v>
      </c>
      <c r="E38" s="87"/>
      <c r="F38" s="87">
        <v>6</v>
      </c>
      <c r="G38" s="87"/>
      <c r="H38" s="102">
        <f t="shared" ref="H38:H41" si="0">SUM(D38/C38)</f>
        <v>0.66666666666666663</v>
      </c>
      <c r="I38" s="103"/>
      <c r="J38" s="104"/>
    </row>
    <row r="39" spans="1:10" s="14" customFormat="1" ht="24.95" customHeight="1">
      <c r="A39" s="87" t="s">
        <v>52</v>
      </c>
      <c r="B39" s="87"/>
      <c r="C39" s="3">
        <v>19</v>
      </c>
      <c r="D39" s="87">
        <v>9</v>
      </c>
      <c r="E39" s="87"/>
      <c r="F39" s="87">
        <v>10</v>
      </c>
      <c r="G39" s="87"/>
      <c r="H39" s="102">
        <f t="shared" si="0"/>
        <v>0.47368421052631576</v>
      </c>
      <c r="I39" s="103"/>
      <c r="J39" s="104"/>
    </row>
    <row r="40" spans="1:10" s="14" customFormat="1" ht="24.95" customHeight="1">
      <c r="A40" s="87" t="s">
        <v>45</v>
      </c>
      <c r="B40" s="87"/>
      <c r="C40" s="3">
        <v>18</v>
      </c>
      <c r="D40" s="87">
        <v>12</v>
      </c>
      <c r="E40" s="87"/>
      <c r="F40" s="87">
        <v>6</v>
      </c>
      <c r="G40" s="87"/>
      <c r="H40" s="102">
        <f t="shared" si="0"/>
        <v>0.66666666666666663</v>
      </c>
      <c r="I40" s="103"/>
      <c r="J40" s="104"/>
    </row>
    <row r="41" spans="1:10" s="14" customFormat="1" ht="24.95" customHeight="1">
      <c r="A41" s="75" t="s">
        <v>46</v>
      </c>
      <c r="B41" s="75"/>
      <c r="C41" s="3">
        <v>18</v>
      </c>
      <c r="D41" s="87">
        <v>11</v>
      </c>
      <c r="E41" s="87"/>
      <c r="F41" s="87">
        <v>7</v>
      </c>
      <c r="G41" s="87"/>
      <c r="H41" s="102">
        <f t="shared" si="0"/>
        <v>0.61111111111111116</v>
      </c>
      <c r="I41" s="103"/>
      <c r="J41" s="104"/>
    </row>
  </sheetData>
  <mergeCells count="34">
    <mergeCell ref="A38:B38"/>
    <mergeCell ref="D38:E38"/>
    <mergeCell ref="F38:G38"/>
    <mergeCell ref="A41:B41"/>
    <mergeCell ref="D41:E41"/>
    <mergeCell ref="F41:G41"/>
    <mergeCell ref="A39:B39"/>
    <mergeCell ref="D39:E39"/>
    <mergeCell ref="F39:G39"/>
    <mergeCell ref="A40:B40"/>
    <mergeCell ref="D40:E40"/>
    <mergeCell ref="F40:G40"/>
    <mergeCell ref="F36:G36"/>
    <mergeCell ref="H37:J37"/>
    <mergeCell ref="H36:J36"/>
    <mergeCell ref="A37:B37"/>
    <mergeCell ref="D37:E37"/>
    <mergeCell ref="F37:G37"/>
    <mergeCell ref="H41:J41"/>
    <mergeCell ref="A1:J1"/>
    <mergeCell ref="A2:J2"/>
    <mergeCell ref="A31:C31"/>
    <mergeCell ref="I31:J31"/>
    <mergeCell ref="A32:C32"/>
    <mergeCell ref="I32:J32"/>
    <mergeCell ref="H40:J40"/>
    <mergeCell ref="H39:J39"/>
    <mergeCell ref="H38:J38"/>
    <mergeCell ref="A33:C33"/>
    <mergeCell ref="I33:J33"/>
    <mergeCell ref="A34:C34"/>
    <mergeCell ref="D34:J34"/>
    <mergeCell ref="A36:B36"/>
    <mergeCell ref="D36:E36"/>
  </mergeCells>
  <pageMargins left="0.1875" right="6.5625000000000003E-2" top="0.1640625" bottom="0.2265625" header="0.3" footer="0.3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8"/>
  <sheetViews>
    <sheetView topLeftCell="A37" workbookViewId="0">
      <selection sqref="A1:I48"/>
    </sheetView>
  </sheetViews>
  <sheetFormatPr defaultRowHeight="30" customHeight="1"/>
  <cols>
    <col min="1" max="1" width="6.85546875" style="1" customWidth="1"/>
    <col min="2" max="2" width="15.28515625" style="1" customWidth="1"/>
    <col min="3" max="3" width="33.5703125" style="1" customWidth="1"/>
    <col min="4" max="4" width="11" style="1" customWidth="1"/>
    <col min="5" max="5" width="12.28515625" style="1" customWidth="1"/>
    <col min="6" max="6" width="10" style="1" customWidth="1"/>
    <col min="7" max="9" width="11.5703125" style="1" customWidth="1"/>
    <col min="10" max="16384" width="9.140625" style="1"/>
  </cols>
  <sheetData>
    <row r="1" spans="1:9" ht="30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9" ht="30" customHeight="1">
      <c r="A2" s="74" t="s">
        <v>386</v>
      </c>
      <c r="B2" s="74"/>
      <c r="C2" s="74"/>
      <c r="D2" s="74"/>
      <c r="E2" s="74"/>
      <c r="F2" s="74"/>
      <c r="G2" s="74"/>
      <c r="H2" s="74"/>
      <c r="I2" s="74"/>
    </row>
    <row r="3" spans="1:9" ht="48.75" customHeight="1">
      <c r="A3" s="5" t="s">
        <v>1</v>
      </c>
      <c r="B3" s="5" t="s">
        <v>2</v>
      </c>
      <c r="C3" s="7" t="s">
        <v>3</v>
      </c>
      <c r="D3" s="19" t="s">
        <v>54</v>
      </c>
      <c r="E3" s="5" t="s">
        <v>53</v>
      </c>
      <c r="F3" s="5" t="s">
        <v>55</v>
      </c>
      <c r="G3" s="5" t="s">
        <v>46</v>
      </c>
      <c r="H3" s="5" t="s">
        <v>39</v>
      </c>
      <c r="I3" s="5" t="s">
        <v>38</v>
      </c>
    </row>
    <row r="4" spans="1:9" ht="33" customHeight="1">
      <c r="A4" s="11">
        <v>1</v>
      </c>
      <c r="B4" s="34" t="s">
        <v>304</v>
      </c>
      <c r="C4" s="34" t="s">
        <v>305</v>
      </c>
      <c r="D4" s="9" t="s">
        <v>9</v>
      </c>
      <c r="E4" s="9" t="s">
        <v>9</v>
      </c>
      <c r="F4" s="9" t="s">
        <v>9</v>
      </c>
      <c r="G4" s="9" t="s">
        <v>9</v>
      </c>
      <c r="H4" s="39">
        <v>0</v>
      </c>
      <c r="I4" s="39" t="s">
        <v>9</v>
      </c>
    </row>
    <row r="5" spans="1:9" ht="33" customHeight="1">
      <c r="A5" s="11">
        <v>2</v>
      </c>
      <c r="B5" s="34" t="s">
        <v>328</v>
      </c>
      <c r="C5" s="34" t="s">
        <v>329</v>
      </c>
      <c r="D5" s="9" t="s">
        <v>376</v>
      </c>
      <c r="E5" s="9" t="s">
        <v>376</v>
      </c>
      <c r="F5" s="9" t="s">
        <v>8</v>
      </c>
      <c r="G5" s="9" t="s">
        <v>376</v>
      </c>
      <c r="H5" s="38">
        <v>995</v>
      </c>
      <c r="I5" s="38" t="s">
        <v>8</v>
      </c>
    </row>
    <row r="6" spans="1:9" ht="33" customHeight="1">
      <c r="A6" s="11">
        <v>3</v>
      </c>
      <c r="B6" s="34" t="s">
        <v>78</v>
      </c>
      <c r="C6" s="34" t="s">
        <v>79</v>
      </c>
      <c r="D6" s="9" t="s">
        <v>8</v>
      </c>
      <c r="E6" s="9" t="s">
        <v>8</v>
      </c>
      <c r="F6" s="9" t="s">
        <v>8</v>
      </c>
      <c r="G6" s="9" t="s">
        <v>376</v>
      </c>
      <c r="H6" s="38">
        <v>866</v>
      </c>
      <c r="I6" s="38" t="s">
        <v>8</v>
      </c>
    </row>
    <row r="7" spans="1:9" ht="33" customHeight="1">
      <c r="A7" s="11">
        <v>4</v>
      </c>
      <c r="B7" s="44" t="s">
        <v>233</v>
      </c>
      <c r="C7" s="44" t="s">
        <v>234</v>
      </c>
      <c r="D7" s="9" t="s">
        <v>8</v>
      </c>
      <c r="E7" s="9" t="s">
        <v>9</v>
      </c>
      <c r="F7" s="9" t="s">
        <v>9</v>
      </c>
      <c r="G7" s="9" t="s">
        <v>9</v>
      </c>
      <c r="H7" s="39">
        <v>446</v>
      </c>
      <c r="I7" s="39" t="s">
        <v>9</v>
      </c>
    </row>
    <row r="8" spans="1:9" ht="33" customHeight="1">
      <c r="A8" s="11">
        <v>5</v>
      </c>
      <c r="B8" s="44" t="s">
        <v>237</v>
      </c>
      <c r="C8" s="44" t="s">
        <v>238</v>
      </c>
      <c r="D8" s="9" t="s">
        <v>9</v>
      </c>
      <c r="E8" s="9" t="s">
        <v>8</v>
      </c>
      <c r="F8" s="9" t="s">
        <v>9</v>
      </c>
      <c r="G8" s="9" t="s">
        <v>9</v>
      </c>
      <c r="H8" s="39">
        <v>714</v>
      </c>
      <c r="I8" s="39" t="s">
        <v>9</v>
      </c>
    </row>
    <row r="9" spans="1:9" ht="33" customHeight="1">
      <c r="A9" s="11">
        <v>6</v>
      </c>
      <c r="B9" s="44" t="s">
        <v>239</v>
      </c>
      <c r="C9" s="44" t="s">
        <v>240</v>
      </c>
      <c r="D9" s="9" t="s">
        <v>376</v>
      </c>
      <c r="E9" s="9" t="s">
        <v>8</v>
      </c>
      <c r="F9" s="9" t="s">
        <v>376</v>
      </c>
      <c r="G9" s="9" t="s">
        <v>376</v>
      </c>
      <c r="H9" s="38">
        <v>833</v>
      </c>
      <c r="I9" s="38" t="s">
        <v>8</v>
      </c>
    </row>
    <row r="10" spans="1:9" ht="33" customHeight="1">
      <c r="A10" s="11">
        <v>7</v>
      </c>
      <c r="B10" s="44" t="s">
        <v>243</v>
      </c>
      <c r="C10" s="44" t="s">
        <v>244</v>
      </c>
      <c r="D10" s="9" t="s">
        <v>8</v>
      </c>
      <c r="E10" s="9" t="s">
        <v>8</v>
      </c>
      <c r="F10" s="9" t="s">
        <v>9</v>
      </c>
      <c r="G10" s="9" t="s">
        <v>376</v>
      </c>
      <c r="H10" s="39">
        <v>797</v>
      </c>
      <c r="I10" s="39" t="s">
        <v>9</v>
      </c>
    </row>
    <row r="11" spans="1:9" ht="33" customHeight="1">
      <c r="A11" s="11">
        <v>8</v>
      </c>
      <c r="B11" s="44" t="s">
        <v>245</v>
      </c>
      <c r="C11" s="44" t="s">
        <v>246</v>
      </c>
      <c r="D11" s="9" t="s">
        <v>8</v>
      </c>
      <c r="E11" s="9" t="s">
        <v>376</v>
      </c>
      <c r="F11" s="9" t="s">
        <v>8</v>
      </c>
      <c r="G11" s="9" t="s">
        <v>376</v>
      </c>
      <c r="H11" s="38">
        <v>831</v>
      </c>
      <c r="I11" s="38" t="s">
        <v>8</v>
      </c>
    </row>
    <row r="12" spans="1:9" ht="33" customHeight="1">
      <c r="A12" s="11">
        <v>9</v>
      </c>
      <c r="B12" s="44" t="s">
        <v>247</v>
      </c>
      <c r="C12" s="44" t="s">
        <v>248</v>
      </c>
      <c r="D12" s="9" t="s">
        <v>8</v>
      </c>
      <c r="E12" s="9" t="s">
        <v>9</v>
      </c>
      <c r="F12" s="9" t="s">
        <v>9</v>
      </c>
      <c r="G12" s="9" t="s">
        <v>8</v>
      </c>
      <c r="H12" s="39">
        <v>550</v>
      </c>
      <c r="I12" s="39" t="s">
        <v>9</v>
      </c>
    </row>
    <row r="13" spans="1:9" ht="33" customHeight="1">
      <c r="A13" s="11">
        <v>10</v>
      </c>
      <c r="B13" s="44" t="s">
        <v>249</v>
      </c>
      <c r="C13" s="44" t="s">
        <v>250</v>
      </c>
      <c r="D13" s="9" t="s">
        <v>9</v>
      </c>
      <c r="E13" s="9" t="s">
        <v>9</v>
      </c>
      <c r="F13" s="9" t="s">
        <v>9</v>
      </c>
      <c r="G13" s="9" t="s">
        <v>8</v>
      </c>
      <c r="H13" s="39">
        <v>500</v>
      </c>
      <c r="I13" s="39" t="s">
        <v>9</v>
      </c>
    </row>
    <row r="14" spans="1:9" ht="33" customHeight="1">
      <c r="A14" s="11">
        <v>11</v>
      </c>
      <c r="B14" s="44" t="s">
        <v>251</v>
      </c>
      <c r="C14" s="44" t="s">
        <v>252</v>
      </c>
      <c r="D14" s="9" t="s">
        <v>9</v>
      </c>
      <c r="E14" s="9" t="s">
        <v>9</v>
      </c>
      <c r="F14" s="9" t="s">
        <v>9</v>
      </c>
      <c r="G14" s="9" t="s">
        <v>8</v>
      </c>
      <c r="H14" s="39">
        <v>344</v>
      </c>
      <c r="I14" s="39" t="s">
        <v>9</v>
      </c>
    </row>
    <row r="15" spans="1:9" ht="33" customHeight="1">
      <c r="A15" s="11">
        <v>12</v>
      </c>
      <c r="B15" s="44" t="s">
        <v>253</v>
      </c>
      <c r="C15" s="44" t="s">
        <v>254</v>
      </c>
      <c r="D15" s="9" t="s">
        <v>9</v>
      </c>
      <c r="E15" s="9" t="s">
        <v>9</v>
      </c>
      <c r="F15" s="9" t="s">
        <v>9</v>
      </c>
      <c r="G15" s="9" t="s">
        <v>9</v>
      </c>
      <c r="H15" s="39">
        <v>141</v>
      </c>
      <c r="I15" s="39" t="s">
        <v>9</v>
      </c>
    </row>
    <row r="16" spans="1:9" ht="33" customHeight="1">
      <c r="A16" s="11">
        <v>13</v>
      </c>
      <c r="B16" s="44" t="s">
        <v>255</v>
      </c>
      <c r="C16" s="44" t="s">
        <v>256</v>
      </c>
      <c r="D16" s="9" t="s">
        <v>376</v>
      </c>
      <c r="E16" s="9" t="s">
        <v>376</v>
      </c>
      <c r="F16" s="9" t="s">
        <v>376</v>
      </c>
      <c r="G16" s="9" t="s">
        <v>8</v>
      </c>
      <c r="H16" s="38">
        <v>909</v>
      </c>
      <c r="I16" s="38" t="s">
        <v>8</v>
      </c>
    </row>
    <row r="17" spans="1:9" ht="33" customHeight="1">
      <c r="A17" s="11">
        <v>14</v>
      </c>
      <c r="B17" s="44" t="s">
        <v>257</v>
      </c>
      <c r="C17" s="44" t="s">
        <v>258</v>
      </c>
      <c r="D17" s="9" t="s">
        <v>8</v>
      </c>
      <c r="E17" s="9" t="s">
        <v>8</v>
      </c>
      <c r="F17" s="9" t="s">
        <v>8</v>
      </c>
      <c r="G17" s="9" t="s">
        <v>376</v>
      </c>
      <c r="H17" s="38">
        <v>810</v>
      </c>
      <c r="I17" s="38" t="s">
        <v>8</v>
      </c>
    </row>
    <row r="18" spans="1:9" ht="33" customHeight="1">
      <c r="A18" s="11">
        <v>15</v>
      </c>
      <c r="B18" s="44" t="s">
        <v>259</v>
      </c>
      <c r="C18" s="44" t="s">
        <v>260</v>
      </c>
      <c r="D18" s="9" t="s">
        <v>8</v>
      </c>
      <c r="E18" s="9" t="s">
        <v>9</v>
      </c>
      <c r="F18" s="9" t="s">
        <v>9</v>
      </c>
      <c r="G18" s="9" t="s">
        <v>8</v>
      </c>
      <c r="H18" s="39">
        <v>530</v>
      </c>
      <c r="I18" s="39" t="s">
        <v>9</v>
      </c>
    </row>
    <row r="19" spans="1:9" ht="33" customHeight="1">
      <c r="A19" s="11">
        <v>16</v>
      </c>
      <c r="B19" s="44" t="s">
        <v>263</v>
      </c>
      <c r="C19" s="44" t="s">
        <v>264</v>
      </c>
      <c r="D19" s="9" t="s">
        <v>8</v>
      </c>
      <c r="E19" s="9" t="s">
        <v>376</v>
      </c>
      <c r="F19" s="9" t="s">
        <v>8</v>
      </c>
      <c r="G19" s="9" t="s">
        <v>376</v>
      </c>
      <c r="H19" s="38">
        <v>909</v>
      </c>
      <c r="I19" s="38" t="s">
        <v>8</v>
      </c>
    </row>
    <row r="20" spans="1:9" ht="33" customHeight="1">
      <c r="A20" s="11">
        <v>17</v>
      </c>
      <c r="B20" s="44" t="s">
        <v>267</v>
      </c>
      <c r="C20" s="44" t="s">
        <v>268</v>
      </c>
      <c r="D20" s="9" t="s">
        <v>9</v>
      </c>
      <c r="E20" s="9" t="s">
        <v>9</v>
      </c>
      <c r="F20" s="9" t="s">
        <v>9</v>
      </c>
      <c r="G20" s="9" t="s">
        <v>8</v>
      </c>
      <c r="H20" s="39">
        <v>687</v>
      </c>
      <c r="I20" s="39" t="s">
        <v>9</v>
      </c>
    </row>
    <row r="21" spans="1:9" ht="33" customHeight="1">
      <c r="A21" s="11">
        <v>18</v>
      </c>
      <c r="B21" s="44" t="s">
        <v>269</v>
      </c>
      <c r="C21" s="44" t="s">
        <v>270</v>
      </c>
      <c r="D21" s="9" t="s">
        <v>8</v>
      </c>
      <c r="E21" s="9" t="s">
        <v>376</v>
      </c>
      <c r="F21" s="9" t="s">
        <v>376</v>
      </c>
      <c r="G21" s="9" t="s">
        <v>376</v>
      </c>
      <c r="H21" s="38">
        <v>873</v>
      </c>
      <c r="I21" s="38" t="s">
        <v>8</v>
      </c>
    </row>
    <row r="22" spans="1:9" ht="33" customHeight="1">
      <c r="A22" s="11">
        <v>19</v>
      </c>
      <c r="B22" s="44" t="s">
        <v>372</v>
      </c>
      <c r="C22" s="44" t="s">
        <v>100</v>
      </c>
      <c r="D22" s="9" t="s">
        <v>8</v>
      </c>
      <c r="E22" s="9" t="s">
        <v>9</v>
      </c>
      <c r="F22" s="9" t="s">
        <v>8</v>
      </c>
      <c r="G22" s="9" t="s">
        <v>8</v>
      </c>
      <c r="H22" s="39">
        <v>819</v>
      </c>
      <c r="I22" s="39" t="s">
        <v>9</v>
      </c>
    </row>
    <row r="23" spans="1:9" ht="33" customHeight="1">
      <c r="A23" s="11">
        <v>20</v>
      </c>
      <c r="B23" s="44" t="s">
        <v>90</v>
      </c>
      <c r="C23" s="44" t="s">
        <v>104</v>
      </c>
      <c r="D23" s="9" t="s">
        <v>9</v>
      </c>
      <c r="E23" s="9" t="s">
        <v>9</v>
      </c>
      <c r="F23" s="9" t="s">
        <v>9</v>
      </c>
      <c r="G23" s="9" t="s">
        <v>8</v>
      </c>
      <c r="H23" s="39">
        <v>521</v>
      </c>
      <c r="I23" s="39" t="s">
        <v>9</v>
      </c>
    </row>
    <row r="24" spans="1:9" ht="33" customHeight="1">
      <c r="A24" s="11">
        <v>21</v>
      </c>
      <c r="B24" s="44" t="s">
        <v>91</v>
      </c>
      <c r="C24" s="44" t="s">
        <v>105</v>
      </c>
      <c r="D24" s="9" t="s">
        <v>376</v>
      </c>
      <c r="E24" s="9" t="s">
        <v>9</v>
      </c>
      <c r="F24" s="9" t="s">
        <v>376</v>
      </c>
      <c r="G24" s="9" t="s">
        <v>376</v>
      </c>
      <c r="H24" s="39">
        <v>814</v>
      </c>
      <c r="I24" s="39" t="s">
        <v>9</v>
      </c>
    </row>
    <row r="25" spans="1:9" ht="33" customHeight="1">
      <c r="A25" s="11">
        <v>22</v>
      </c>
      <c r="B25" s="44" t="s">
        <v>92</v>
      </c>
      <c r="C25" s="44" t="s">
        <v>106</v>
      </c>
      <c r="D25" s="9" t="s">
        <v>9</v>
      </c>
      <c r="E25" s="9" t="s">
        <v>9</v>
      </c>
      <c r="F25" s="9" t="s">
        <v>9</v>
      </c>
      <c r="G25" s="9" t="s">
        <v>8</v>
      </c>
      <c r="H25" s="39">
        <v>361</v>
      </c>
      <c r="I25" s="39" t="s">
        <v>9</v>
      </c>
    </row>
    <row r="26" spans="1:9" ht="33" customHeight="1">
      <c r="A26" s="11">
        <v>23</v>
      </c>
      <c r="B26" s="44" t="s">
        <v>95</v>
      </c>
      <c r="C26" s="44" t="s">
        <v>108</v>
      </c>
      <c r="D26" s="9" t="s">
        <v>8</v>
      </c>
      <c r="E26" s="9" t="s">
        <v>8</v>
      </c>
      <c r="F26" s="9" t="s">
        <v>376</v>
      </c>
      <c r="G26" s="9" t="s">
        <v>376</v>
      </c>
      <c r="H26" s="38">
        <v>782</v>
      </c>
      <c r="I26" s="38" t="s">
        <v>8</v>
      </c>
    </row>
    <row r="27" spans="1:9" ht="33" customHeight="1">
      <c r="A27" s="11">
        <v>24</v>
      </c>
      <c r="B27" s="44" t="s">
        <v>97</v>
      </c>
      <c r="C27" s="44" t="s">
        <v>110</v>
      </c>
      <c r="D27" s="9" t="s">
        <v>9</v>
      </c>
      <c r="E27" s="9" t="s">
        <v>9</v>
      </c>
      <c r="F27" s="9" t="s">
        <v>8</v>
      </c>
      <c r="G27" s="9" t="s">
        <v>8</v>
      </c>
      <c r="H27" s="39">
        <v>746</v>
      </c>
      <c r="I27" s="39" t="s">
        <v>9</v>
      </c>
    </row>
    <row r="28" spans="1:9" ht="33" customHeight="1">
      <c r="A28" s="11">
        <v>25</v>
      </c>
      <c r="B28" s="44" t="s">
        <v>99</v>
      </c>
      <c r="C28" s="44" t="s">
        <v>117</v>
      </c>
      <c r="D28" s="9" t="s">
        <v>9</v>
      </c>
      <c r="E28" s="9" t="s">
        <v>9</v>
      </c>
      <c r="F28" s="9" t="s">
        <v>9</v>
      </c>
      <c r="G28" s="9" t="s">
        <v>9</v>
      </c>
      <c r="H28" s="39">
        <v>55</v>
      </c>
      <c r="I28" s="39" t="s">
        <v>9</v>
      </c>
    </row>
    <row r="29" spans="1:9" ht="33" customHeight="1">
      <c r="A29" s="11">
        <v>26</v>
      </c>
      <c r="B29" s="44" t="s">
        <v>112</v>
      </c>
      <c r="C29" s="44" t="s">
        <v>111</v>
      </c>
      <c r="D29" s="9" t="s">
        <v>8</v>
      </c>
      <c r="E29" s="9" t="s">
        <v>376</v>
      </c>
      <c r="F29" s="9" t="s">
        <v>8</v>
      </c>
      <c r="G29" s="9" t="s">
        <v>376</v>
      </c>
      <c r="H29" s="38">
        <v>801</v>
      </c>
      <c r="I29" s="38" t="s">
        <v>8</v>
      </c>
    </row>
    <row r="30" spans="1:9" ht="33" customHeight="1">
      <c r="A30" s="11">
        <v>27</v>
      </c>
      <c r="B30" s="44" t="s">
        <v>113</v>
      </c>
      <c r="C30" s="44" t="s">
        <v>273</v>
      </c>
      <c r="D30" s="9" t="s">
        <v>9</v>
      </c>
      <c r="E30" s="9" t="s">
        <v>9</v>
      </c>
      <c r="F30" s="9" t="s">
        <v>9</v>
      </c>
      <c r="G30" s="9" t="s">
        <v>9</v>
      </c>
      <c r="H30" s="39">
        <v>51</v>
      </c>
      <c r="I30" s="39" t="s">
        <v>9</v>
      </c>
    </row>
    <row r="31" spans="1:9" ht="33" customHeight="1">
      <c r="A31" s="11">
        <v>28</v>
      </c>
      <c r="B31" s="44" t="s">
        <v>362</v>
      </c>
      <c r="C31" s="44" t="s">
        <v>361</v>
      </c>
      <c r="D31" s="9" t="s">
        <v>8</v>
      </c>
      <c r="E31" s="9" t="s">
        <v>376</v>
      </c>
      <c r="F31" s="9" t="s">
        <v>376</v>
      </c>
      <c r="G31" s="9" t="s">
        <v>376</v>
      </c>
      <c r="H31" s="38">
        <v>855</v>
      </c>
      <c r="I31" s="38" t="s">
        <v>8</v>
      </c>
    </row>
    <row r="32" spans="1:9" ht="33" customHeight="1">
      <c r="A32" s="11">
        <v>29</v>
      </c>
      <c r="B32" s="44" t="s">
        <v>360</v>
      </c>
      <c r="C32" s="44" t="s">
        <v>359</v>
      </c>
      <c r="D32" s="9" t="s">
        <v>8</v>
      </c>
      <c r="E32" s="9" t="s">
        <v>376</v>
      </c>
      <c r="F32" s="9" t="s">
        <v>376</v>
      </c>
      <c r="G32" s="9" t="s">
        <v>376</v>
      </c>
      <c r="H32" s="38">
        <v>794</v>
      </c>
      <c r="I32" s="38" t="s">
        <v>8</v>
      </c>
    </row>
    <row r="33" spans="1:9" ht="33" customHeight="1">
      <c r="A33" s="11">
        <v>30</v>
      </c>
      <c r="B33" s="44" t="s">
        <v>357</v>
      </c>
      <c r="C33" s="44" t="s">
        <v>356</v>
      </c>
      <c r="D33" s="9" t="s">
        <v>8</v>
      </c>
      <c r="E33" s="9" t="s">
        <v>8</v>
      </c>
      <c r="F33" s="9" t="s">
        <v>376</v>
      </c>
      <c r="G33" s="9" t="s">
        <v>376</v>
      </c>
      <c r="H33" s="38">
        <v>796</v>
      </c>
      <c r="I33" s="38" t="s">
        <v>8</v>
      </c>
    </row>
    <row r="34" spans="1:9" ht="33" customHeight="1">
      <c r="A34" s="11">
        <v>31</v>
      </c>
      <c r="B34" s="44" t="s">
        <v>355</v>
      </c>
      <c r="C34" s="44" t="s">
        <v>354</v>
      </c>
      <c r="D34" s="9" t="s">
        <v>9</v>
      </c>
      <c r="E34" s="9" t="s">
        <v>9</v>
      </c>
      <c r="F34" s="9" t="s">
        <v>9</v>
      </c>
      <c r="G34" s="9" t="s">
        <v>8</v>
      </c>
      <c r="H34" s="39">
        <v>97</v>
      </c>
      <c r="I34" s="39" t="s">
        <v>9</v>
      </c>
    </row>
    <row r="35" spans="1:9" ht="33" customHeight="1">
      <c r="A35" s="11">
        <v>32</v>
      </c>
      <c r="B35" s="44" t="s">
        <v>353</v>
      </c>
      <c r="C35" s="44" t="s">
        <v>352</v>
      </c>
      <c r="D35" s="9" t="s">
        <v>9</v>
      </c>
      <c r="E35" s="9" t="s">
        <v>8</v>
      </c>
      <c r="F35" s="9" t="s">
        <v>9</v>
      </c>
      <c r="G35" s="9" t="s">
        <v>376</v>
      </c>
      <c r="H35" s="39">
        <v>826</v>
      </c>
      <c r="I35" s="39" t="s">
        <v>9</v>
      </c>
    </row>
    <row r="36" spans="1:9" ht="33" customHeight="1">
      <c r="A36" s="11">
        <v>33</v>
      </c>
      <c r="B36" s="44" t="s">
        <v>351</v>
      </c>
      <c r="C36" s="44" t="s">
        <v>350</v>
      </c>
      <c r="D36" s="9" t="s">
        <v>9</v>
      </c>
      <c r="E36" s="9" t="s">
        <v>8</v>
      </c>
      <c r="F36" s="9" t="s">
        <v>9</v>
      </c>
      <c r="G36" s="9" t="s">
        <v>9</v>
      </c>
      <c r="H36" s="39">
        <v>762</v>
      </c>
      <c r="I36" s="39" t="s">
        <v>9</v>
      </c>
    </row>
    <row r="37" spans="1:9" ht="33" customHeight="1">
      <c r="A37" s="11">
        <v>34</v>
      </c>
      <c r="B37" s="44" t="s">
        <v>118</v>
      </c>
      <c r="C37" s="44" t="s">
        <v>119</v>
      </c>
      <c r="D37" s="9" t="s">
        <v>376</v>
      </c>
      <c r="E37" s="9" t="s">
        <v>8</v>
      </c>
      <c r="F37" s="9" t="s">
        <v>376</v>
      </c>
      <c r="G37" s="9" t="s">
        <v>376</v>
      </c>
      <c r="H37" s="38">
        <v>816</v>
      </c>
      <c r="I37" s="38" t="s">
        <v>8</v>
      </c>
    </row>
    <row r="38" spans="1:9" ht="33" customHeight="1">
      <c r="A38" s="11">
        <v>35</v>
      </c>
      <c r="B38" s="44" t="s">
        <v>364</v>
      </c>
      <c r="C38" s="44" t="s">
        <v>363</v>
      </c>
      <c r="D38" s="9" t="s">
        <v>9</v>
      </c>
      <c r="E38" s="9" t="s">
        <v>9</v>
      </c>
      <c r="F38" s="9" t="s">
        <v>376</v>
      </c>
      <c r="G38" s="9" t="s">
        <v>376</v>
      </c>
      <c r="H38" s="39">
        <v>795</v>
      </c>
      <c r="I38" s="39" t="s">
        <v>9</v>
      </c>
    </row>
    <row r="39" spans="1:9" ht="21.95" customHeight="1">
      <c r="A39" s="84" t="s">
        <v>8</v>
      </c>
      <c r="B39" s="84"/>
      <c r="C39" s="84"/>
      <c r="D39" s="35">
        <v>15</v>
      </c>
      <c r="E39" s="35">
        <v>10</v>
      </c>
      <c r="F39" s="35">
        <v>8</v>
      </c>
      <c r="G39" s="35">
        <v>11</v>
      </c>
      <c r="H39" s="107">
        <v>14</v>
      </c>
      <c r="I39" s="107"/>
    </row>
    <row r="40" spans="1:9" ht="21.95" customHeight="1">
      <c r="A40" s="77" t="s">
        <v>9</v>
      </c>
      <c r="B40" s="77"/>
      <c r="C40" s="77"/>
      <c r="D40" s="35">
        <v>15</v>
      </c>
      <c r="E40" s="35">
        <v>17</v>
      </c>
      <c r="F40" s="35">
        <v>17</v>
      </c>
      <c r="G40" s="35">
        <v>7</v>
      </c>
      <c r="H40" s="108">
        <v>21</v>
      </c>
      <c r="I40" s="108"/>
    </row>
    <row r="41" spans="1:9" ht="21.95" customHeight="1">
      <c r="A41" s="76" t="s">
        <v>10</v>
      </c>
      <c r="B41" s="76"/>
      <c r="C41" s="76"/>
      <c r="D41" s="37">
        <f>SUM(D39/30)</f>
        <v>0.5</v>
      </c>
      <c r="E41" s="37">
        <f>SUM(E39/27)</f>
        <v>0.37037037037037035</v>
      </c>
      <c r="F41" s="37">
        <f>SUM(F39/25)</f>
        <v>0.32</v>
      </c>
      <c r="G41" s="37">
        <f>SUM(G39/18)</f>
        <v>0.61111111111111116</v>
      </c>
      <c r="H41" s="109">
        <f>SUM(H39/35)</f>
        <v>0.4</v>
      </c>
      <c r="I41" s="109"/>
    </row>
    <row r="42" spans="1:9" ht="21.95" customHeight="1">
      <c r="A42" s="86" t="s">
        <v>116</v>
      </c>
      <c r="B42" s="86"/>
      <c r="C42" s="86"/>
      <c r="D42" s="85" t="s">
        <v>387</v>
      </c>
      <c r="E42" s="85"/>
      <c r="F42" s="85"/>
      <c r="G42" s="85"/>
      <c r="H42" s="85"/>
      <c r="I42" s="85"/>
    </row>
    <row r="43" spans="1:9" ht="21.95" customHeight="1"/>
    <row r="44" spans="1:9" ht="37.5" customHeight="1">
      <c r="A44" s="89" t="s">
        <v>34</v>
      </c>
      <c r="B44" s="89"/>
      <c r="C44" s="16" t="s">
        <v>37</v>
      </c>
      <c r="D44" s="88" t="s">
        <v>40</v>
      </c>
      <c r="E44" s="88"/>
      <c r="F44" s="88" t="s">
        <v>41</v>
      </c>
      <c r="G44" s="88"/>
      <c r="H44" s="111" t="s">
        <v>35</v>
      </c>
      <c r="I44" s="112"/>
    </row>
    <row r="45" spans="1:9" s="14" customFormat="1" ht="30" customHeight="1">
      <c r="A45" s="87" t="s">
        <v>80</v>
      </c>
      <c r="B45" s="87"/>
      <c r="C45" s="3">
        <v>30</v>
      </c>
      <c r="D45" s="87">
        <v>15</v>
      </c>
      <c r="E45" s="87"/>
      <c r="F45" s="87">
        <v>15</v>
      </c>
      <c r="G45" s="87"/>
      <c r="H45" s="103">
        <f>SUM(D45/C45)</f>
        <v>0.5</v>
      </c>
      <c r="I45" s="104"/>
    </row>
    <row r="46" spans="1:9" s="14" customFormat="1" ht="30" customHeight="1">
      <c r="A46" s="87" t="s">
        <v>81</v>
      </c>
      <c r="B46" s="87"/>
      <c r="C46" s="3">
        <v>27</v>
      </c>
      <c r="D46" s="87">
        <v>10</v>
      </c>
      <c r="E46" s="87"/>
      <c r="F46" s="87">
        <v>17</v>
      </c>
      <c r="G46" s="87"/>
      <c r="H46" s="103">
        <f t="shared" ref="H46:H48" si="0">SUM(D46/C46)</f>
        <v>0.37037037037037035</v>
      </c>
      <c r="I46" s="104"/>
    </row>
    <row r="47" spans="1:9" s="14" customFormat="1" ht="30" customHeight="1">
      <c r="A47" s="87" t="s">
        <v>55</v>
      </c>
      <c r="B47" s="87"/>
      <c r="C47" s="3">
        <v>25</v>
      </c>
      <c r="D47" s="87">
        <v>8</v>
      </c>
      <c r="E47" s="87"/>
      <c r="F47" s="87">
        <v>17</v>
      </c>
      <c r="G47" s="87"/>
      <c r="H47" s="103">
        <f t="shared" si="0"/>
        <v>0.32</v>
      </c>
      <c r="I47" s="104"/>
    </row>
    <row r="48" spans="1:9" s="14" customFormat="1" ht="30" customHeight="1">
      <c r="A48" s="87" t="s">
        <v>46</v>
      </c>
      <c r="B48" s="87"/>
      <c r="C48" s="3">
        <v>18</v>
      </c>
      <c r="D48" s="87">
        <v>11</v>
      </c>
      <c r="E48" s="87"/>
      <c r="F48" s="87">
        <v>7</v>
      </c>
      <c r="G48" s="87"/>
      <c r="H48" s="103">
        <f t="shared" si="0"/>
        <v>0.61111111111111116</v>
      </c>
      <c r="I48" s="104"/>
    </row>
  </sheetData>
  <mergeCells count="30">
    <mergeCell ref="A1:I1"/>
    <mergeCell ref="A2:I2"/>
    <mergeCell ref="A39:C39"/>
    <mergeCell ref="H39:I39"/>
    <mergeCell ref="A40:C40"/>
    <mergeCell ref="H40:I40"/>
    <mergeCell ref="A41:C41"/>
    <mergeCell ref="H41:I41"/>
    <mergeCell ref="A42:C42"/>
    <mergeCell ref="D42:I42"/>
    <mergeCell ref="A44:B44"/>
    <mergeCell ref="D44:E44"/>
    <mergeCell ref="F44:G44"/>
    <mergeCell ref="H44:I44"/>
    <mergeCell ref="A45:B45"/>
    <mergeCell ref="D45:E45"/>
    <mergeCell ref="F45:G45"/>
    <mergeCell ref="H45:I45"/>
    <mergeCell ref="A46:B46"/>
    <mergeCell ref="D46:E46"/>
    <mergeCell ref="F46:G46"/>
    <mergeCell ref="H46:I46"/>
    <mergeCell ref="A47:B47"/>
    <mergeCell ref="D47:E47"/>
    <mergeCell ref="F47:G47"/>
    <mergeCell ref="H47:I47"/>
    <mergeCell ref="A48:B48"/>
    <mergeCell ref="D48:E48"/>
    <mergeCell ref="F48:G48"/>
    <mergeCell ref="H48:I48"/>
  </mergeCells>
  <pageMargins left="0.23958333333333334" right="9.166666666666666E-2" top="0.15" bottom="0.23333333333333334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1"/>
  <sheetViews>
    <sheetView topLeftCell="A16" workbookViewId="0">
      <selection activeCell="N24" sqref="N24"/>
    </sheetView>
  </sheetViews>
  <sheetFormatPr defaultRowHeight="15.75"/>
  <cols>
    <col min="1" max="1" width="6.7109375" style="21" customWidth="1"/>
    <col min="2" max="2" width="13.5703125" style="21" customWidth="1"/>
    <col min="3" max="3" width="40.140625" style="21" customWidth="1"/>
    <col min="4" max="4" width="10.42578125" style="21" customWidth="1"/>
    <col min="5" max="5" width="9.140625" style="21"/>
    <col min="6" max="6" width="11.28515625" style="21" customWidth="1"/>
    <col min="7" max="7" width="9.28515625" style="21" customWidth="1"/>
    <col min="8" max="8" width="9.7109375" style="21" customWidth="1"/>
    <col min="9" max="9" width="11.85546875" style="21" customWidth="1"/>
    <col min="10" max="10" width="11" style="21" customWidth="1"/>
    <col min="11" max="16384" width="9.140625" style="21"/>
  </cols>
  <sheetData>
    <row r="1" spans="1:10" ht="27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20.25" customHeight="1">
      <c r="A2" s="124" t="s">
        <v>388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49.5" customHeight="1">
      <c r="A3" s="45" t="s">
        <v>1</v>
      </c>
      <c r="B3" s="45" t="s">
        <v>2</v>
      </c>
      <c r="C3" s="46" t="s">
        <v>3</v>
      </c>
      <c r="D3" s="47" t="s">
        <v>82</v>
      </c>
      <c r="E3" s="45" t="s">
        <v>83</v>
      </c>
      <c r="F3" s="45" t="s">
        <v>114</v>
      </c>
      <c r="G3" s="45" t="s">
        <v>115</v>
      </c>
      <c r="H3" s="45" t="s">
        <v>84</v>
      </c>
      <c r="I3" s="45" t="s">
        <v>39</v>
      </c>
      <c r="J3" s="45" t="s">
        <v>38</v>
      </c>
    </row>
    <row r="4" spans="1:10" ht="30" customHeight="1">
      <c r="A4" s="48">
        <v>1</v>
      </c>
      <c r="B4" s="49" t="s">
        <v>304</v>
      </c>
      <c r="C4" s="49" t="s">
        <v>305</v>
      </c>
      <c r="D4" s="50" t="s">
        <v>9</v>
      </c>
      <c r="E4" s="50" t="s">
        <v>8</v>
      </c>
      <c r="F4" s="50" t="s">
        <v>376</v>
      </c>
      <c r="G4" s="50" t="s">
        <v>8</v>
      </c>
      <c r="H4" s="50" t="s">
        <v>376</v>
      </c>
      <c r="I4" s="51">
        <v>607</v>
      </c>
      <c r="J4" s="51" t="s">
        <v>9</v>
      </c>
    </row>
    <row r="5" spans="1:10" ht="30" customHeight="1">
      <c r="A5" s="48">
        <v>2</v>
      </c>
      <c r="B5" s="49" t="s">
        <v>306</v>
      </c>
      <c r="C5" s="49" t="s">
        <v>307</v>
      </c>
      <c r="D5" s="50" t="s">
        <v>8</v>
      </c>
      <c r="E5" s="50" t="s">
        <v>376</v>
      </c>
      <c r="F5" s="50" t="s">
        <v>376</v>
      </c>
      <c r="G5" s="50" t="s">
        <v>8</v>
      </c>
      <c r="H5" s="50" t="s">
        <v>376</v>
      </c>
      <c r="I5" s="52">
        <v>645</v>
      </c>
      <c r="J5" s="52" t="s">
        <v>8</v>
      </c>
    </row>
    <row r="6" spans="1:10" ht="30" customHeight="1">
      <c r="A6" s="48">
        <v>3</v>
      </c>
      <c r="B6" s="49" t="s">
        <v>76</v>
      </c>
      <c r="C6" s="49" t="s">
        <v>77</v>
      </c>
      <c r="D6" s="50" t="s">
        <v>8</v>
      </c>
      <c r="E6" s="50" t="s">
        <v>376</v>
      </c>
      <c r="F6" s="50" t="s">
        <v>376</v>
      </c>
      <c r="G6" s="50" t="s">
        <v>8</v>
      </c>
      <c r="H6" s="50" t="s">
        <v>376</v>
      </c>
      <c r="I6" s="52">
        <v>674</v>
      </c>
      <c r="J6" s="52" t="s">
        <v>8</v>
      </c>
    </row>
    <row r="7" spans="1:10" ht="30" customHeight="1">
      <c r="A7" s="48">
        <v>4</v>
      </c>
      <c r="B7" s="53" t="s">
        <v>233</v>
      </c>
      <c r="C7" s="53" t="s">
        <v>234</v>
      </c>
      <c r="D7" s="50" t="s">
        <v>376</v>
      </c>
      <c r="E7" s="50" t="s">
        <v>376</v>
      </c>
      <c r="F7" s="50" t="s">
        <v>376</v>
      </c>
      <c r="G7" s="50" t="s">
        <v>8</v>
      </c>
      <c r="H7" s="50" t="s">
        <v>8</v>
      </c>
      <c r="I7" s="52">
        <v>600</v>
      </c>
      <c r="J7" s="52" t="s">
        <v>8</v>
      </c>
    </row>
    <row r="8" spans="1:10" ht="30" customHeight="1">
      <c r="A8" s="48">
        <v>5</v>
      </c>
      <c r="B8" s="53" t="s">
        <v>235</v>
      </c>
      <c r="C8" s="53" t="s">
        <v>236</v>
      </c>
      <c r="D8" s="50" t="s">
        <v>376</v>
      </c>
      <c r="E8" s="50" t="s">
        <v>376</v>
      </c>
      <c r="F8" s="50" t="s">
        <v>376</v>
      </c>
      <c r="G8" s="50" t="s">
        <v>8</v>
      </c>
      <c r="H8" s="50" t="s">
        <v>376</v>
      </c>
      <c r="I8" s="52">
        <v>676</v>
      </c>
      <c r="J8" s="52" t="s">
        <v>8</v>
      </c>
    </row>
    <row r="9" spans="1:10" ht="30" customHeight="1">
      <c r="A9" s="48">
        <v>6</v>
      </c>
      <c r="B9" s="53" t="s">
        <v>237</v>
      </c>
      <c r="C9" s="53" t="s">
        <v>238</v>
      </c>
      <c r="D9" s="50" t="s">
        <v>8</v>
      </c>
      <c r="E9" s="50" t="s">
        <v>376</v>
      </c>
      <c r="F9" s="50" t="s">
        <v>376</v>
      </c>
      <c r="G9" s="50" t="s">
        <v>376</v>
      </c>
      <c r="H9" s="50" t="s">
        <v>376</v>
      </c>
      <c r="I9" s="52">
        <v>614</v>
      </c>
      <c r="J9" s="52" t="s">
        <v>8</v>
      </c>
    </row>
    <row r="10" spans="1:10" ht="30" customHeight="1">
      <c r="A10" s="48">
        <v>7</v>
      </c>
      <c r="B10" s="53" t="s">
        <v>241</v>
      </c>
      <c r="C10" s="53" t="s">
        <v>242</v>
      </c>
      <c r="D10" s="50" t="s">
        <v>376</v>
      </c>
      <c r="E10" s="50" t="s">
        <v>376</v>
      </c>
      <c r="F10" s="50" t="s">
        <v>376</v>
      </c>
      <c r="G10" s="50" t="s">
        <v>8</v>
      </c>
      <c r="H10" s="50" t="s">
        <v>376</v>
      </c>
      <c r="I10" s="52">
        <v>608</v>
      </c>
      <c r="J10" s="52" t="s">
        <v>8</v>
      </c>
    </row>
    <row r="11" spans="1:10" ht="30" customHeight="1">
      <c r="A11" s="48">
        <v>8</v>
      </c>
      <c r="B11" s="53" t="s">
        <v>249</v>
      </c>
      <c r="C11" s="53" t="s">
        <v>250</v>
      </c>
      <c r="D11" s="50" t="s">
        <v>376</v>
      </c>
      <c r="E11" s="50" t="s">
        <v>376</v>
      </c>
      <c r="F11" s="50" t="s">
        <v>8</v>
      </c>
      <c r="G11" s="50" t="s">
        <v>376</v>
      </c>
      <c r="H11" s="50" t="s">
        <v>376</v>
      </c>
      <c r="I11" s="52">
        <v>630</v>
      </c>
      <c r="J11" s="52" t="s">
        <v>8</v>
      </c>
    </row>
    <row r="12" spans="1:10" ht="30" customHeight="1">
      <c r="A12" s="48">
        <v>9</v>
      </c>
      <c r="B12" s="53" t="s">
        <v>251</v>
      </c>
      <c r="C12" s="53" t="s">
        <v>252</v>
      </c>
      <c r="D12" s="50" t="s">
        <v>376</v>
      </c>
      <c r="E12" s="50" t="s">
        <v>376</v>
      </c>
      <c r="F12" s="50" t="s">
        <v>8</v>
      </c>
      <c r="G12" s="50" t="s">
        <v>376</v>
      </c>
      <c r="H12" s="50" t="s">
        <v>376</v>
      </c>
      <c r="I12" s="52">
        <v>644</v>
      </c>
      <c r="J12" s="52" t="s">
        <v>8</v>
      </c>
    </row>
    <row r="13" spans="1:10" ht="30" customHeight="1">
      <c r="A13" s="48">
        <v>10</v>
      </c>
      <c r="B13" s="53" t="s">
        <v>253</v>
      </c>
      <c r="C13" s="53" t="s">
        <v>254</v>
      </c>
      <c r="D13" s="50" t="s">
        <v>8</v>
      </c>
      <c r="E13" s="50" t="s">
        <v>376</v>
      </c>
      <c r="F13" s="50" t="s">
        <v>376</v>
      </c>
      <c r="G13" s="50" t="s">
        <v>8</v>
      </c>
      <c r="H13" s="50" t="s">
        <v>376</v>
      </c>
      <c r="I13" s="52">
        <v>612</v>
      </c>
      <c r="J13" s="52" t="s">
        <v>8</v>
      </c>
    </row>
    <row r="14" spans="1:10" ht="30" customHeight="1">
      <c r="A14" s="48">
        <v>11</v>
      </c>
      <c r="B14" s="53" t="s">
        <v>261</v>
      </c>
      <c r="C14" s="53" t="s">
        <v>262</v>
      </c>
      <c r="D14" s="50" t="s">
        <v>376</v>
      </c>
      <c r="E14" s="50" t="s">
        <v>376</v>
      </c>
      <c r="F14" s="50" t="s">
        <v>8</v>
      </c>
      <c r="G14" s="50" t="s">
        <v>8</v>
      </c>
      <c r="H14" s="50" t="s">
        <v>376</v>
      </c>
      <c r="I14" s="52">
        <v>640</v>
      </c>
      <c r="J14" s="52" t="s">
        <v>8</v>
      </c>
    </row>
    <row r="15" spans="1:10" ht="30" customHeight="1">
      <c r="A15" s="48">
        <v>12</v>
      </c>
      <c r="B15" s="53" t="s">
        <v>265</v>
      </c>
      <c r="C15" s="53" t="s">
        <v>266</v>
      </c>
      <c r="D15" s="50" t="s">
        <v>376</v>
      </c>
      <c r="E15" s="50" t="s">
        <v>376</v>
      </c>
      <c r="F15" s="50" t="s">
        <v>376</v>
      </c>
      <c r="G15" s="50" t="s">
        <v>8</v>
      </c>
      <c r="H15" s="50" t="s">
        <v>376</v>
      </c>
      <c r="I15" s="52">
        <v>632</v>
      </c>
      <c r="J15" s="52" t="s">
        <v>8</v>
      </c>
    </row>
    <row r="16" spans="1:10" ht="30" customHeight="1">
      <c r="A16" s="48">
        <v>13</v>
      </c>
      <c r="B16" s="53" t="s">
        <v>267</v>
      </c>
      <c r="C16" s="53" t="s">
        <v>268</v>
      </c>
      <c r="D16" s="50" t="s">
        <v>376</v>
      </c>
      <c r="E16" s="50" t="s">
        <v>8</v>
      </c>
      <c r="F16" s="50" t="s">
        <v>376</v>
      </c>
      <c r="G16" s="50" t="s">
        <v>9</v>
      </c>
      <c r="H16" s="50" t="s">
        <v>376</v>
      </c>
      <c r="I16" s="51">
        <v>601</v>
      </c>
      <c r="J16" s="51" t="s">
        <v>9</v>
      </c>
    </row>
    <row r="17" spans="1:16" ht="30" customHeight="1">
      <c r="A17" s="48">
        <v>14</v>
      </c>
      <c r="B17" s="53" t="s">
        <v>271</v>
      </c>
      <c r="C17" s="53" t="s">
        <v>272</v>
      </c>
      <c r="D17" s="50" t="s">
        <v>376</v>
      </c>
      <c r="E17" s="50" t="s">
        <v>376</v>
      </c>
      <c r="F17" s="50" t="s">
        <v>376</v>
      </c>
      <c r="G17" s="50" t="s">
        <v>8</v>
      </c>
      <c r="H17" s="50" t="s">
        <v>376</v>
      </c>
      <c r="I17" s="52">
        <v>653</v>
      </c>
      <c r="J17" s="52" t="s">
        <v>8</v>
      </c>
    </row>
    <row r="18" spans="1:16" ht="30" customHeight="1">
      <c r="A18" s="48">
        <v>15</v>
      </c>
      <c r="B18" s="53" t="s">
        <v>85</v>
      </c>
      <c r="C18" s="53" t="s">
        <v>277</v>
      </c>
      <c r="D18" s="50" t="s">
        <v>8</v>
      </c>
      <c r="E18" s="50" t="s">
        <v>376</v>
      </c>
      <c r="F18" s="50" t="s">
        <v>8</v>
      </c>
      <c r="G18" s="50" t="s">
        <v>9</v>
      </c>
      <c r="H18" s="50" t="s">
        <v>376</v>
      </c>
      <c r="I18" s="51">
        <v>555</v>
      </c>
      <c r="J18" s="51" t="s">
        <v>9</v>
      </c>
    </row>
    <row r="19" spans="1:16" ht="30" customHeight="1">
      <c r="A19" s="48">
        <v>16</v>
      </c>
      <c r="B19" s="53" t="s">
        <v>89</v>
      </c>
      <c r="C19" s="53" t="s">
        <v>103</v>
      </c>
      <c r="D19" s="50" t="s">
        <v>376</v>
      </c>
      <c r="E19" s="50" t="s">
        <v>376</v>
      </c>
      <c r="F19" s="50" t="s">
        <v>8</v>
      </c>
      <c r="G19" s="50" t="s">
        <v>9</v>
      </c>
      <c r="H19" s="50" t="s">
        <v>8</v>
      </c>
      <c r="I19" s="51">
        <v>597</v>
      </c>
      <c r="J19" s="51" t="s">
        <v>9</v>
      </c>
    </row>
    <row r="20" spans="1:16" ht="30" customHeight="1">
      <c r="A20" s="48">
        <v>17</v>
      </c>
      <c r="B20" s="53" t="s">
        <v>92</v>
      </c>
      <c r="C20" s="53" t="s">
        <v>106</v>
      </c>
      <c r="D20" s="50" t="s">
        <v>376</v>
      </c>
      <c r="E20" s="50" t="s">
        <v>376</v>
      </c>
      <c r="F20" s="50" t="s">
        <v>8</v>
      </c>
      <c r="G20" s="50" t="s">
        <v>376</v>
      </c>
      <c r="H20" s="50" t="s">
        <v>376</v>
      </c>
      <c r="I20" s="52">
        <v>604</v>
      </c>
      <c r="J20" s="52" t="s">
        <v>8</v>
      </c>
    </row>
    <row r="21" spans="1:16" ht="30" customHeight="1">
      <c r="A21" s="48">
        <v>18</v>
      </c>
      <c r="B21" s="53" t="s">
        <v>95</v>
      </c>
      <c r="C21" s="53" t="s">
        <v>108</v>
      </c>
      <c r="D21" s="50" t="s">
        <v>376</v>
      </c>
      <c r="E21" s="50" t="s">
        <v>376</v>
      </c>
      <c r="F21" s="50" t="s">
        <v>376</v>
      </c>
      <c r="G21" s="50" t="s">
        <v>8</v>
      </c>
      <c r="H21" s="50" t="s">
        <v>376</v>
      </c>
      <c r="I21" s="52">
        <v>629</v>
      </c>
      <c r="J21" s="52" t="s">
        <v>8</v>
      </c>
    </row>
    <row r="22" spans="1:16" ht="30" customHeight="1">
      <c r="A22" s="48">
        <v>19</v>
      </c>
      <c r="B22" s="53" t="s">
        <v>99</v>
      </c>
      <c r="C22" s="53" t="s">
        <v>117</v>
      </c>
      <c r="D22" s="50" t="s">
        <v>9</v>
      </c>
      <c r="E22" s="50" t="s">
        <v>8</v>
      </c>
      <c r="F22" s="50" t="s">
        <v>376</v>
      </c>
      <c r="G22" s="50" t="s">
        <v>9</v>
      </c>
      <c r="H22" s="50" t="s">
        <v>376</v>
      </c>
      <c r="I22" s="51">
        <v>575</v>
      </c>
      <c r="J22" s="51" t="s">
        <v>9</v>
      </c>
    </row>
    <row r="23" spans="1:16" ht="30" customHeight="1">
      <c r="A23" s="48">
        <v>20</v>
      </c>
      <c r="B23" s="53" t="s">
        <v>355</v>
      </c>
      <c r="C23" s="53" t="s">
        <v>354</v>
      </c>
      <c r="D23" s="50" t="s">
        <v>376</v>
      </c>
      <c r="E23" s="50" t="s">
        <v>8</v>
      </c>
      <c r="F23" s="50" t="s">
        <v>376</v>
      </c>
      <c r="G23" s="50" t="s">
        <v>8</v>
      </c>
      <c r="H23" s="50" t="s">
        <v>376</v>
      </c>
      <c r="I23" s="52">
        <v>637</v>
      </c>
      <c r="J23" s="52" t="s">
        <v>8</v>
      </c>
    </row>
    <row r="24" spans="1:16" ht="24.95" customHeight="1">
      <c r="A24" s="113" t="s">
        <v>8</v>
      </c>
      <c r="B24" s="113"/>
      <c r="C24" s="113"/>
      <c r="D24" s="20">
        <v>5</v>
      </c>
      <c r="E24" s="20">
        <v>4</v>
      </c>
      <c r="F24" s="20">
        <v>6</v>
      </c>
      <c r="G24" s="20">
        <v>12</v>
      </c>
      <c r="H24" s="31">
        <v>2</v>
      </c>
      <c r="I24" s="120">
        <v>15</v>
      </c>
      <c r="J24" s="121"/>
    </row>
    <row r="25" spans="1:16" ht="24.95" customHeight="1">
      <c r="A25" s="114" t="s">
        <v>9</v>
      </c>
      <c r="B25" s="114"/>
      <c r="C25" s="114"/>
      <c r="D25" s="20">
        <v>2</v>
      </c>
      <c r="E25" s="20">
        <v>0</v>
      </c>
      <c r="F25" s="20">
        <v>0</v>
      </c>
      <c r="G25" s="20">
        <v>4</v>
      </c>
      <c r="H25" s="31">
        <v>0</v>
      </c>
      <c r="I25" s="122">
        <v>5</v>
      </c>
      <c r="J25" s="123"/>
    </row>
    <row r="26" spans="1:16" ht="24.95" customHeight="1">
      <c r="A26" s="76" t="s">
        <v>10</v>
      </c>
      <c r="B26" s="76"/>
      <c r="C26" s="76"/>
      <c r="D26" s="26">
        <f>SUM(D24/7)</f>
        <v>0.7142857142857143</v>
      </c>
      <c r="E26" s="26">
        <f>SUM(E24/4)</f>
        <v>1</v>
      </c>
      <c r="F26" s="26">
        <f>SUM(F24/6)</f>
        <v>1</v>
      </c>
      <c r="G26" s="26">
        <f>SUM(G24/12)</f>
        <v>1</v>
      </c>
      <c r="H26" s="32">
        <f>SUM(H24/2)</f>
        <v>1</v>
      </c>
      <c r="I26" s="116">
        <f>SUM(I24/20)</f>
        <v>0.75</v>
      </c>
      <c r="J26" s="118"/>
    </row>
    <row r="27" spans="1:16" ht="24.95" customHeight="1">
      <c r="A27" s="28"/>
      <c r="B27" s="28"/>
      <c r="C27" s="28"/>
      <c r="D27" s="29"/>
      <c r="E27" s="29"/>
      <c r="F27" s="29"/>
      <c r="G27" s="29"/>
      <c r="H27" s="29"/>
      <c r="I27" s="29"/>
      <c r="J27" s="30"/>
    </row>
    <row r="28" spans="1:16" ht="32.25" customHeight="1">
      <c r="A28" s="89" t="s">
        <v>34</v>
      </c>
      <c r="B28" s="89"/>
      <c r="C28" s="25" t="s">
        <v>37</v>
      </c>
      <c r="D28" s="88" t="s">
        <v>40</v>
      </c>
      <c r="E28" s="88"/>
      <c r="F28" s="88" t="s">
        <v>41</v>
      </c>
      <c r="G28" s="88"/>
      <c r="H28" s="110" t="s">
        <v>35</v>
      </c>
      <c r="I28" s="111"/>
      <c r="J28" s="112"/>
      <c r="O28" s="1"/>
      <c r="P28" s="1"/>
    </row>
    <row r="29" spans="1:16" ht="24.95" customHeight="1">
      <c r="A29" s="87" t="s">
        <v>389</v>
      </c>
      <c r="B29" s="87"/>
      <c r="C29" s="24">
        <v>7</v>
      </c>
      <c r="D29" s="87">
        <v>5</v>
      </c>
      <c r="E29" s="87"/>
      <c r="F29" s="87">
        <v>2</v>
      </c>
      <c r="G29" s="87"/>
      <c r="H29" s="116">
        <f>SUM(D29/C29)</f>
        <v>0.7142857142857143</v>
      </c>
      <c r="I29" s="117"/>
      <c r="J29" s="118"/>
      <c r="O29" s="1"/>
      <c r="P29" s="1"/>
    </row>
    <row r="30" spans="1:16" ht="24.95" customHeight="1">
      <c r="A30" s="87" t="s">
        <v>369</v>
      </c>
      <c r="B30" s="87"/>
      <c r="C30" s="24">
        <v>4</v>
      </c>
      <c r="D30" s="87">
        <v>4</v>
      </c>
      <c r="E30" s="87"/>
      <c r="F30" s="87">
        <v>0</v>
      </c>
      <c r="G30" s="87"/>
      <c r="H30" s="116">
        <f t="shared" ref="H30:H33" si="0">SUM(D30/C30)</f>
        <v>1</v>
      </c>
      <c r="I30" s="117"/>
      <c r="J30" s="118"/>
      <c r="O30" s="27"/>
      <c r="P30" s="1"/>
    </row>
    <row r="31" spans="1:16" ht="24.95" customHeight="1">
      <c r="A31" s="87" t="s">
        <v>390</v>
      </c>
      <c r="B31" s="87"/>
      <c r="C31" s="24">
        <v>6</v>
      </c>
      <c r="D31" s="87">
        <v>6</v>
      </c>
      <c r="E31" s="87"/>
      <c r="F31" s="87">
        <v>0</v>
      </c>
      <c r="G31" s="87"/>
      <c r="H31" s="116">
        <f t="shared" si="0"/>
        <v>1</v>
      </c>
      <c r="I31" s="117"/>
      <c r="J31" s="118"/>
      <c r="O31" s="27"/>
      <c r="P31" s="1"/>
    </row>
    <row r="32" spans="1:16" ht="24.95" customHeight="1">
      <c r="A32" s="87" t="s">
        <v>391</v>
      </c>
      <c r="B32" s="87"/>
      <c r="C32" s="23">
        <v>16</v>
      </c>
      <c r="D32" s="87">
        <v>12</v>
      </c>
      <c r="E32" s="87"/>
      <c r="F32" s="87">
        <v>4</v>
      </c>
      <c r="G32" s="87"/>
      <c r="H32" s="116">
        <f t="shared" si="0"/>
        <v>0.75</v>
      </c>
      <c r="I32" s="117"/>
      <c r="J32" s="118"/>
      <c r="O32" s="1"/>
      <c r="P32" s="1"/>
    </row>
    <row r="33" spans="1:16" ht="24.95" customHeight="1">
      <c r="A33" s="115" t="s">
        <v>392</v>
      </c>
      <c r="B33" s="115"/>
      <c r="C33" s="22">
        <v>2</v>
      </c>
      <c r="D33" s="115">
        <v>2</v>
      </c>
      <c r="E33" s="115"/>
      <c r="F33" s="115">
        <v>0</v>
      </c>
      <c r="G33" s="115"/>
      <c r="H33" s="116">
        <f t="shared" si="0"/>
        <v>1</v>
      </c>
      <c r="I33" s="117"/>
      <c r="J33" s="118"/>
      <c r="O33" s="1"/>
      <c r="P33" s="1"/>
    </row>
    <row r="41" spans="1:16">
      <c r="F41" s="41"/>
    </row>
  </sheetData>
  <mergeCells count="32">
    <mergeCell ref="A1:J1"/>
    <mergeCell ref="I24:J24"/>
    <mergeCell ref="I25:J25"/>
    <mergeCell ref="I26:J26"/>
    <mergeCell ref="H28:J28"/>
    <mergeCell ref="A28:B28"/>
    <mergeCell ref="D28:E28"/>
    <mergeCell ref="F28:G28"/>
    <mergeCell ref="A2:J2"/>
    <mergeCell ref="H29:J29"/>
    <mergeCell ref="H30:J30"/>
    <mergeCell ref="H31:J31"/>
    <mergeCell ref="H32:J32"/>
    <mergeCell ref="H33:J33"/>
    <mergeCell ref="A32:B32"/>
    <mergeCell ref="D32:E32"/>
    <mergeCell ref="F32:G32"/>
    <mergeCell ref="A33:B33"/>
    <mergeCell ref="D33:E33"/>
    <mergeCell ref="F33:G33"/>
    <mergeCell ref="A30:B30"/>
    <mergeCell ref="D30:E30"/>
    <mergeCell ref="F30:G30"/>
    <mergeCell ref="A31:B31"/>
    <mergeCell ref="D31:E31"/>
    <mergeCell ref="F31:G31"/>
    <mergeCell ref="A29:B29"/>
    <mergeCell ref="D29:E29"/>
    <mergeCell ref="F29:G29"/>
    <mergeCell ref="A24:C24"/>
    <mergeCell ref="A25:C25"/>
    <mergeCell ref="A26:C26"/>
  </mergeCells>
  <pageMargins left="0.23333333333333334" right="0.20833333333333334" top="0.125" bottom="7.4999999999999997E-2" header="0.3" footer="0.3"/>
  <pageSetup paperSize="9" scale="7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0"/>
  <sheetViews>
    <sheetView tabSelected="1" zoomScalePageLayoutView="90" workbookViewId="0">
      <selection activeCell="K77" sqref="K77"/>
    </sheetView>
  </sheetViews>
  <sheetFormatPr defaultRowHeight="15.75"/>
  <cols>
    <col min="1" max="1" width="6.7109375" style="21" customWidth="1"/>
    <col min="2" max="2" width="13.5703125" style="21" customWidth="1"/>
    <col min="3" max="3" width="40.140625" style="21" customWidth="1"/>
    <col min="4" max="5" width="10.42578125" style="21" customWidth="1"/>
    <col min="6" max="6" width="11.28515625" style="21" customWidth="1"/>
    <col min="7" max="7" width="9.28515625" style="21" customWidth="1"/>
    <col min="8" max="8" width="10.7109375" style="21" customWidth="1"/>
    <col min="9" max="9" width="11.85546875" style="21" customWidth="1"/>
    <col min="10" max="11" width="11" style="21" customWidth="1"/>
    <col min="12" max="16384" width="9.140625" style="21"/>
  </cols>
  <sheetData>
    <row r="1" spans="1:12" ht="24.9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24.95" customHeight="1">
      <c r="A2" s="74" t="s">
        <v>402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2" ht="48">
      <c r="A3" s="61" t="s">
        <v>1</v>
      </c>
      <c r="B3" s="61" t="s">
        <v>2</v>
      </c>
      <c r="C3" s="62" t="s">
        <v>3</v>
      </c>
      <c r="D3" s="63" t="s">
        <v>393</v>
      </c>
      <c r="E3" s="63" t="s">
        <v>394</v>
      </c>
      <c r="F3" s="63" t="s">
        <v>370</v>
      </c>
      <c r="G3" s="63" t="s">
        <v>395</v>
      </c>
      <c r="H3" s="63" t="s">
        <v>400</v>
      </c>
      <c r="I3" s="64" t="s">
        <v>398</v>
      </c>
      <c r="J3" s="69" t="s">
        <v>397</v>
      </c>
      <c r="K3" s="64" t="s">
        <v>38</v>
      </c>
      <c r="L3" s="1"/>
    </row>
    <row r="4" spans="1:12" ht="30" customHeight="1">
      <c r="A4" s="11">
        <v>1</v>
      </c>
      <c r="B4" s="55" t="s">
        <v>121</v>
      </c>
      <c r="C4" s="55" t="s">
        <v>122</v>
      </c>
      <c r="D4" s="9" t="s">
        <v>8</v>
      </c>
      <c r="E4" s="9" t="s">
        <v>8</v>
      </c>
      <c r="F4" s="65" t="s">
        <v>9</v>
      </c>
      <c r="G4" s="9" t="s">
        <v>9</v>
      </c>
      <c r="H4" s="9" t="s">
        <v>8</v>
      </c>
      <c r="I4" s="68">
        <v>993</v>
      </c>
      <c r="J4" s="66">
        <f>SUM(I4/1700)</f>
        <v>0.58411764705882352</v>
      </c>
      <c r="K4" s="59" t="s">
        <v>9</v>
      </c>
      <c r="L4" s="33"/>
    </row>
    <row r="5" spans="1:12" ht="30" customHeight="1">
      <c r="A5" s="11">
        <v>2</v>
      </c>
      <c r="B5" s="55" t="s">
        <v>123</v>
      </c>
      <c r="C5" s="55" t="s">
        <v>124</v>
      </c>
      <c r="D5" s="9" t="s">
        <v>8</v>
      </c>
      <c r="E5" s="9" t="s">
        <v>8</v>
      </c>
      <c r="F5" s="9" t="s">
        <v>8</v>
      </c>
      <c r="G5" s="9" t="s">
        <v>8</v>
      </c>
      <c r="H5" s="9" t="s">
        <v>8</v>
      </c>
      <c r="I5" s="57">
        <v>1068</v>
      </c>
      <c r="J5" s="67">
        <f t="shared" ref="J5:J59" si="0">SUM(I5/1700)</f>
        <v>0.62823529411764711</v>
      </c>
      <c r="K5" s="58" t="s">
        <v>8</v>
      </c>
      <c r="L5" s="1"/>
    </row>
    <row r="6" spans="1:12" ht="30" customHeight="1">
      <c r="A6" s="11">
        <v>3</v>
      </c>
      <c r="B6" s="55" t="s">
        <v>125</v>
      </c>
      <c r="C6" s="55" t="s">
        <v>126</v>
      </c>
      <c r="D6" s="9" t="s">
        <v>8</v>
      </c>
      <c r="E6" s="9" t="s">
        <v>8</v>
      </c>
      <c r="F6" s="9" t="s">
        <v>8</v>
      </c>
      <c r="G6" s="9" t="s">
        <v>8</v>
      </c>
      <c r="H6" s="9" t="s">
        <v>8</v>
      </c>
      <c r="I6" s="57">
        <v>1158</v>
      </c>
      <c r="J6" s="67">
        <f t="shared" si="0"/>
        <v>0.68117647058823527</v>
      </c>
      <c r="K6" s="58" t="s">
        <v>8</v>
      </c>
    </row>
    <row r="7" spans="1:12" ht="30" customHeight="1">
      <c r="A7" s="11">
        <v>4</v>
      </c>
      <c r="B7" s="55" t="s">
        <v>127</v>
      </c>
      <c r="C7" s="55" t="s">
        <v>128</v>
      </c>
      <c r="D7" s="9" t="s">
        <v>8</v>
      </c>
      <c r="E7" s="9" t="s">
        <v>8</v>
      </c>
      <c r="F7" s="9" t="s">
        <v>8</v>
      </c>
      <c r="G7" s="9" t="s">
        <v>8</v>
      </c>
      <c r="H7" s="9" t="s">
        <v>8</v>
      </c>
      <c r="I7" s="57">
        <v>1125</v>
      </c>
      <c r="J7" s="67">
        <f t="shared" si="0"/>
        <v>0.66176470588235292</v>
      </c>
      <c r="K7" s="58" t="s">
        <v>399</v>
      </c>
    </row>
    <row r="8" spans="1:12" ht="30" customHeight="1">
      <c r="A8" s="11">
        <v>5</v>
      </c>
      <c r="B8" s="55" t="s">
        <v>129</v>
      </c>
      <c r="C8" s="55" t="s">
        <v>130</v>
      </c>
      <c r="D8" s="9" t="s">
        <v>8</v>
      </c>
      <c r="E8" s="9" t="s">
        <v>8</v>
      </c>
      <c r="F8" s="9" t="s">
        <v>8</v>
      </c>
      <c r="G8" s="9" t="s">
        <v>8</v>
      </c>
      <c r="H8" s="9" t="s">
        <v>8</v>
      </c>
      <c r="I8" s="57">
        <v>1179</v>
      </c>
      <c r="J8" s="67">
        <f t="shared" si="0"/>
        <v>0.69352941176470584</v>
      </c>
      <c r="K8" s="58" t="s">
        <v>399</v>
      </c>
    </row>
    <row r="9" spans="1:12" ht="30" customHeight="1">
      <c r="A9" s="11">
        <v>6</v>
      </c>
      <c r="B9" s="55" t="s">
        <v>131</v>
      </c>
      <c r="C9" s="55" t="s">
        <v>132</v>
      </c>
      <c r="D9" s="9" t="s">
        <v>8</v>
      </c>
      <c r="E9" s="9" t="s">
        <v>8</v>
      </c>
      <c r="F9" s="9" t="s">
        <v>8</v>
      </c>
      <c r="G9" s="9" t="s">
        <v>8</v>
      </c>
      <c r="H9" s="9" t="s">
        <v>8</v>
      </c>
      <c r="I9" s="57">
        <v>1230</v>
      </c>
      <c r="J9" s="67">
        <f t="shared" si="0"/>
        <v>0.72352941176470587</v>
      </c>
      <c r="K9" s="58" t="s">
        <v>399</v>
      </c>
    </row>
    <row r="10" spans="1:12" ht="30" customHeight="1">
      <c r="A10" s="11">
        <v>7</v>
      </c>
      <c r="B10" s="55" t="s">
        <v>133</v>
      </c>
      <c r="C10" s="55" t="s">
        <v>134</v>
      </c>
      <c r="D10" s="9" t="s">
        <v>8</v>
      </c>
      <c r="E10" s="9" t="s">
        <v>8</v>
      </c>
      <c r="F10" s="9" t="s">
        <v>8</v>
      </c>
      <c r="G10" s="9" t="s">
        <v>8</v>
      </c>
      <c r="H10" s="9" t="s">
        <v>8</v>
      </c>
      <c r="I10" s="57">
        <v>1107</v>
      </c>
      <c r="J10" s="67">
        <f t="shared" si="0"/>
        <v>0.65117647058823525</v>
      </c>
      <c r="K10" s="58" t="s">
        <v>399</v>
      </c>
    </row>
    <row r="11" spans="1:12" ht="30" customHeight="1">
      <c r="A11" s="11">
        <v>8</v>
      </c>
      <c r="B11" s="55" t="s">
        <v>135</v>
      </c>
      <c r="C11" s="55" t="s">
        <v>136</v>
      </c>
      <c r="D11" s="9" t="s">
        <v>9</v>
      </c>
      <c r="E11" s="9" t="s">
        <v>9</v>
      </c>
      <c r="F11" s="9" t="s">
        <v>9</v>
      </c>
      <c r="G11" s="9" t="s">
        <v>9</v>
      </c>
      <c r="H11" s="9" t="s">
        <v>8</v>
      </c>
      <c r="I11" s="57">
        <v>906</v>
      </c>
      <c r="J11" s="66">
        <f t="shared" si="0"/>
        <v>0.53294117647058825</v>
      </c>
      <c r="K11" s="59" t="s">
        <v>9</v>
      </c>
    </row>
    <row r="12" spans="1:12" ht="30" customHeight="1">
      <c r="A12" s="11">
        <v>9</v>
      </c>
      <c r="B12" s="55" t="s">
        <v>137</v>
      </c>
      <c r="C12" s="55" t="s">
        <v>138</v>
      </c>
      <c r="D12" s="9" t="s">
        <v>8</v>
      </c>
      <c r="E12" s="9" t="s">
        <v>8</v>
      </c>
      <c r="F12" s="9" t="s">
        <v>8</v>
      </c>
      <c r="G12" s="9" t="s">
        <v>9</v>
      </c>
      <c r="H12" s="9" t="s">
        <v>9</v>
      </c>
      <c r="I12" s="57">
        <v>1067</v>
      </c>
      <c r="J12" s="66">
        <f t="shared" si="0"/>
        <v>0.62764705882352945</v>
      </c>
      <c r="K12" s="59" t="s">
        <v>9</v>
      </c>
    </row>
    <row r="13" spans="1:12" ht="30" customHeight="1">
      <c r="A13" s="11">
        <v>10</v>
      </c>
      <c r="B13" s="55" t="s">
        <v>139</v>
      </c>
      <c r="C13" s="55" t="s">
        <v>140</v>
      </c>
      <c r="D13" s="9" t="s">
        <v>9</v>
      </c>
      <c r="E13" s="9" t="s">
        <v>9</v>
      </c>
      <c r="F13" s="9" t="s">
        <v>9</v>
      </c>
      <c r="G13" s="9" t="s">
        <v>9</v>
      </c>
      <c r="H13" s="9" t="s">
        <v>9</v>
      </c>
      <c r="I13" s="57">
        <v>919</v>
      </c>
      <c r="J13" s="66">
        <f t="shared" si="0"/>
        <v>0.54058823529411759</v>
      </c>
      <c r="K13" s="59" t="s">
        <v>9</v>
      </c>
    </row>
    <row r="14" spans="1:12" ht="30" customHeight="1">
      <c r="A14" s="11">
        <v>11</v>
      </c>
      <c r="B14" s="55" t="s">
        <v>141</v>
      </c>
      <c r="C14" s="55" t="s">
        <v>142</v>
      </c>
      <c r="D14" s="9" t="s">
        <v>9</v>
      </c>
      <c r="E14" s="9" t="s">
        <v>8</v>
      </c>
      <c r="F14" s="9" t="s">
        <v>9</v>
      </c>
      <c r="G14" s="9" t="s">
        <v>9</v>
      </c>
      <c r="H14" s="9" t="s">
        <v>8</v>
      </c>
      <c r="I14" s="57">
        <v>1039</v>
      </c>
      <c r="J14" s="66">
        <f t="shared" si="0"/>
        <v>0.61117647058823532</v>
      </c>
      <c r="K14" s="59" t="s">
        <v>9</v>
      </c>
    </row>
    <row r="15" spans="1:12" ht="30" customHeight="1">
      <c r="A15" s="11">
        <v>12</v>
      </c>
      <c r="B15" s="55" t="s">
        <v>143</v>
      </c>
      <c r="C15" s="55" t="s">
        <v>144</v>
      </c>
      <c r="D15" s="9" t="s">
        <v>8</v>
      </c>
      <c r="E15" s="9" t="s">
        <v>9</v>
      </c>
      <c r="F15" s="9" t="s">
        <v>9</v>
      </c>
      <c r="G15" s="9" t="s">
        <v>8</v>
      </c>
      <c r="H15" s="9" t="s">
        <v>8</v>
      </c>
      <c r="I15" s="57">
        <v>1083</v>
      </c>
      <c r="J15" s="66">
        <f t="shared" si="0"/>
        <v>0.63705882352941179</v>
      </c>
      <c r="K15" s="59" t="s">
        <v>9</v>
      </c>
    </row>
    <row r="16" spans="1:12" ht="30" customHeight="1">
      <c r="A16" s="11">
        <v>13</v>
      </c>
      <c r="B16" s="55" t="s">
        <v>145</v>
      </c>
      <c r="C16" s="55" t="s">
        <v>146</v>
      </c>
      <c r="D16" s="9" t="s">
        <v>8</v>
      </c>
      <c r="E16" s="9" t="s">
        <v>8</v>
      </c>
      <c r="F16" s="9" t="s">
        <v>8</v>
      </c>
      <c r="G16" s="9" t="s">
        <v>8</v>
      </c>
      <c r="H16" s="9" t="s">
        <v>8</v>
      </c>
      <c r="I16" s="57">
        <v>1168</v>
      </c>
      <c r="J16" s="67">
        <f t="shared" si="0"/>
        <v>0.68705882352941172</v>
      </c>
      <c r="K16" s="58" t="s">
        <v>399</v>
      </c>
    </row>
    <row r="17" spans="1:11" ht="30" customHeight="1">
      <c r="A17" s="11">
        <v>14</v>
      </c>
      <c r="B17" s="55" t="s">
        <v>147</v>
      </c>
      <c r="C17" s="55" t="s">
        <v>148</v>
      </c>
      <c r="D17" s="9" t="s">
        <v>8</v>
      </c>
      <c r="E17" s="9" t="s">
        <v>8</v>
      </c>
      <c r="F17" s="9" t="s">
        <v>8</v>
      </c>
      <c r="G17" s="9" t="s">
        <v>8</v>
      </c>
      <c r="H17" s="9" t="s">
        <v>8</v>
      </c>
      <c r="I17" s="57">
        <v>1218</v>
      </c>
      <c r="J17" s="67">
        <f t="shared" si="0"/>
        <v>0.71647058823529408</v>
      </c>
      <c r="K17" s="58" t="s">
        <v>399</v>
      </c>
    </row>
    <row r="18" spans="1:11" ht="30" customHeight="1">
      <c r="A18" s="11">
        <v>15</v>
      </c>
      <c r="B18" s="55" t="s">
        <v>149</v>
      </c>
      <c r="C18" s="55" t="s">
        <v>150</v>
      </c>
      <c r="D18" s="9" t="s">
        <v>8</v>
      </c>
      <c r="E18" s="9" t="s">
        <v>8</v>
      </c>
      <c r="F18" s="9" t="s">
        <v>8</v>
      </c>
      <c r="G18" s="9" t="s">
        <v>8</v>
      </c>
      <c r="H18" s="9" t="s">
        <v>8</v>
      </c>
      <c r="I18" s="57">
        <v>1254</v>
      </c>
      <c r="J18" s="67">
        <f t="shared" si="0"/>
        <v>0.73764705882352943</v>
      </c>
      <c r="K18" s="58" t="s">
        <v>399</v>
      </c>
    </row>
    <row r="19" spans="1:11" ht="30" customHeight="1">
      <c r="A19" s="11">
        <v>16</v>
      </c>
      <c r="B19" s="55" t="s">
        <v>151</v>
      </c>
      <c r="C19" s="55" t="s">
        <v>152</v>
      </c>
      <c r="D19" s="9" t="s">
        <v>8</v>
      </c>
      <c r="E19" s="9" t="s">
        <v>8</v>
      </c>
      <c r="F19" s="9" t="s">
        <v>8</v>
      </c>
      <c r="G19" s="9" t="s">
        <v>8</v>
      </c>
      <c r="H19" s="9" t="s">
        <v>8</v>
      </c>
      <c r="I19" s="57">
        <v>1037</v>
      </c>
      <c r="J19" s="67">
        <f t="shared" si="0"/>
        <v>0.61</v>
      </c>
      <c r="K19" s="58" t="s">
        <v>8</v>
      </c>
    </row>
    <row r="20" spans="1:11" ht="30" customHeight="1">
      <c r="A20" s="11">
        <v>17</v>
      </c>
      <c r="B20" s="55" t="s">
        <v>153</v>
      </c>
      <c r="C20" s="55" t="s">
        <v>154</v>
      </c>
      <c r="D20" s="9" t="s">
        <v>8</v>
      </c>
      <c r="E20" s="9" t="s">
        <v>8</v>
      </c>
      <c r="F20" s="9" t="s">
        <v>9</v>
      </c>
      <c r="G20" s="9" t="s">
        <v>8</v>
      </c>
      <c r="H20" s="9" t="s">
        <v>8</v>
      </c>
      <c r="I20" s="57">
        <v>1105</v>
      </c>
      <c r="J20" s="66">
        <f t="shared" si="0"/>
        <v>0.65</v>
      </c>
      <c r="K20" s="59" t="s">
        <v>9</v>
      </c>
    </row>
    <row r="21" spans="1:11" ht="30" customHeight="1">
      <c r="A21" s="11">
        <v>18</v>
      </c>
      <c r="B21" s="55" t="s">
        <v>155</v>
      </c>
      <c r="C21" s="55" t="s">
        <v>156</v>
      </c>
      <c r="D21" s="9" t="s">
        <v>8</v>
      </c>
      <c r="E21" s="9" t="s">
        <v>8</v>
      </c>
      <c r="F21" s="9" t="s">
        <v>8</v>
      </c>
      <c r="G21" s="9" t="s">
        <v>8</v>
      </c>
      <c r="H21" s="9" t="s">
        <v>8</v>
      </c>
      <c r="I21" s="57">
        <v>988</v>
      </c>
      <c r="J21" s="67">
        <f t="shared" si="0"/>
        <v>0.58117647058823529</v>
      </c>
      <c r="K21" s="58" t="s">
        <v>8</v>
      </c>
    </row>
    <row r="22" spans="1:11" ht="30" customHeight="1">
      <c r="A22" s="11">
        <v>19</v>
      </c>
      <c r="B22" s="55" t="s">
        <v>157</v>
      </c>
      <c r="C22" s="55" t="s">
        <v>158</v>
      </c>
      <c r="D22" s="9" t="s">
        <v>8</v>
      </c>
      <c r="E22" s="9" t="s">
        <v>8</v>
      </c>
      <c r="F22" s="9" t="s">
        <v>8</v>
      </c>
      <c r="G22" s="9" t="s">
        <v>8</v>
      </c>
      <c r="H22" s="9" t="s">
        <v>8</v>
      </c>
      <c r="I22" s="57">
        <v>1156</v>
      </c>
      <c r="J22" s="67">
        <f t="shared" si="0"/>
        <v>0.68</v>
      </c>
      <c r="K22" s="58" t="s">
        <v>399</v>
      </c>
    </row>
    <row r="23" spans="1:11" ht="30" customHeight="1">
      <c r="A23" s="11">
        <v>20</v>
      </c>
      <c r="B23" s="55" t="s">
        <v>159</v>
      </c>
      <c r="C23" s="55" t="s">
        <v>160</v>
      </c>
      <c r="D23" s="9" t="s">
        <v>8</v>
      </c>
      <c r="E23" s="9" t="s">
        <v>8</v>
      </c>
      <c r="F23" s="9" t="s">
        <v>8</v>
      </c>
      <c r="G23" s="9" t="s">
        <v>8</v>
      </c>
      <c r="H23" s="9" t="s">
        <v>8</v>
      </c>
      <c r="I23" s="57">
        <v>1257</v>
      </c>
      <c r="J23" s="67">
        <f t="shared" si="0"/>
        <v>0.73941176470588232</v>
      </c>
      <c r="K23" s="58" t="s">
        <v>399</v>
      </c>
    </row>
    <row r="24" spans="1:11" ht="30" customHeight="1">
      <c r="A24" s="11">
        <v>21</v>
      </c>
      <c r="B24" s="55" t="s">
        <v>161</v>
      </c>
      <c r="C24" s="55" t="s">
        <v>162</v>
      </c>
      <c r="D24" s="9" t="s">
        <v>9</v>
      </c>
      <c r="E24" s="9" t="s">
        <v>9</v>
      </c>
      <c r="F24" s="9" t="s">
        <v>9</v>
      </c>
      <c r="G24" s="9" t="s">
        <v>9</v>
      </c>
      <c r="H24" s="9" t="s">
        <v>9</v>
      </c>
      <c r="I24" s="57">
        <v>520</v>
      </c>
      <c r="J24" s="66">
        <f t="shared" si="0"/>
        <v>0.30588235294117649</v>
      </c>
      <c r="K24" s="59" t="s">
        <v>9</v>
      </c>
    </row>
    <row r="25" spans="1:11" ht="30" customHeight="1">
      <c r="A25" s="11">
        <v>22</v>
      </c>
      <c r="B25" s="55" t="s">
        <v>163</v>
      </c>
      <c r="C25" s="55" t="s">
        <v>164</v>
      </c>
      <c r="D25" s="9" t="s">
        <v>8</v>
      </c>
      <c r="E25" s="9" t="s">
        <v>8</v>
      </c>
      <c r="F25" s="9" t="s">
        <v>8</v>
      </c>
      <c r="G25" s="9" t="s">
        <v>8</v>
      </c>
      <c r="H25" s="9" t="s">
        <v>8</v>
      </c>
      <c r="I25" s="57">
        <v>1102</v>
      </c>
      <c r="J25" s="67">
        <f t="shared" si="0"/>
        <v>0.64823529411764702</v>
      </c>
      <c r="K25" s="58" t="s">
        <v>8</v>
      </c>
    </row>
    <row r="26" spans="1:11" ht="30" customHeight="1">
      <c r="A26" s="11">
        <v>23</v>
      </c>
      <c r="B26" s="55" t="s">
        <v>165</v>
      </c>
      <c r="C26" s="55" t="s">
        <v>166</v>
      </c>
      <c r="D26" s="9" t="s">
        <v>9</v>
      </c>
      <c r="E26" s="9" t="s">
        <v>8</v>
      </c>
      <c r="F26" s="9" t="s">
        <v>9</v>
      </c>
      <c r="G26" s="9" t="s">
        <v>9</v>
      </c>
      <c r="H26" s="9" t="s">
        <v>9</v>
      </c>
      <c r="I26" s="57">
        <v>969</v>
      </c>
      <c r="J26" s="66">
        <f t="shared" si="0"/>
        <v>0.56999999999999995</v>
      </c>
      <c r="K26" s="59" t="s">
        <v>9</v>
      </c>
    </row>
    <row r="27" spans="1:11" ht="30" customHeight="1">
      <c r="A27" s="11">
        <v>24</v>
      </c>
      <c r="B27" s="55" t="s">
        <v>167</v>
      </c>
      <c r="C27" s="55" t="s">
        <v>168</v>
      </c>
      <c r="D27" s="9" t="s">
        <v>8</v>
      </c>
      <c r="E27" s="9" t="s">
        <v>8</v>
      </c>
      <c r="F27" s="9" t="s">
        <v>8</v>
      </c>
      <c r="G27" s="9" t="s">
        <v>8</v>
      </c>
      <c r="H27" s="9" t="s">
        <v>8</v>
      </c>
      <c r="I27" s="57">
        <v>1184</v>
      </c>
      <c r="J27" s="67">
        <f t="shared" si="0"/>
        <v>0.69647058823529406</v>
      </c>
      <c r="K27" s="58" t="s">
        <v>399</v>
      </c>
    </row>
    <row r="28" spans="1:11" ht="30" customHeight="1">
      <c r="A28" s="11">
        <v>25</v>
      </c>
      <c r="B28" s="55" t="s">
        <v>169</v>
      </c>
      <c r="C28" s="55" t="s">
        <v>170</v>
      </c>
      <c r="D28" s="9" t="s">
        <v>8</v>
      </c>
      <c r="E28" s="9" t="s">
        <v>8</v>
      </c>
      <c r="F28" s="9" t="s">
        <v>9</v>
      </c>
      <c r="G28" s="9" t="s">
        <v>8</v>
      </c>
      <c r="H28" s="9" t="s">
        <v>8</v>
      </c>
      <c r="I28" s="57">
        <v>1037</v>
      </c>
      <c r="J28" s="66">
        <f t="shared" si="0"/>
        <v>0.61</v>
      </c>
      <c r="K28" s="59" t="s">
        <v>9</v>
      </c>
    </row>
    <row r="29" spans="1:11" ht="30" customHeight="1">
      <c r="A29" s="11">
        <v>26</v>
      </c>
      <c r="B29" s="55" t="s">
        <v>171</v>
      </c>
      <c r="C29" s="55" t="s">
        <v>172</v>
      </c>
      <c r="D29" s="9" t="s">
        <v>9</v>
      </c>
      <c r="E29" s="9" t="s">
        <v>9</v>
      </c>
      <c r="F29" s="9" t="s">
        <v>9</v>
      </c>
      <c r="G29" s="9" t="s">
        <v>9</v>
      </c>
      <c r="H29" s="9" t="s">
        <v>9</v>
      </c>
      <c r="I29" s="57">
        <v>675</v>
      </c>
      <c r="J29" s="66">
        <f t="shared" si="0"/>
        <v>0.39705882352941174</v>
      </c>
      <c r="K29" s="59" t="s">
        <v>9</v>
      </c>
    </row>
    <row r="30" spans="1:11" ht="30" customHeight="1">
      <c r="A30" s="11">
        <v>27</v>
      </c>
      <c r="B30" s="55" t="s">
        <v>173</v>
      </c>
      <c r="C30" s="55" t="s">
        <v>174</v>
      </c>
      <c r="D30" s="9" t="s">
        <v>9</v>
      </c>
      <c r="E30" s="9" t="s">
        <v>8</v>
      </c>
      <c r="F30" s="9" t="s">
        <v>9</v>
      </c>
      <c r="G30" s="9" t="s">
        <v>9</v>
      </c>
      <c r="H30" s="9" t="s">
        <v>8</v>
      </c>
      <c r="I30" s="57">
        <v>1036</v>
      </c>
      <c r="J30" s="66">
        <f t="shared" si="0"/>
        <v>0.60941176470588232</v>
      </c>
      <c r="K30" s="59" t="s">
        <v>9</v>
      </c>
    </row>
    <row r="31" spans="1:11" ht="30" customHeight="1">
      <c r="A31" s="11">
        <v>28</v>
      </c>
      <c r="B31" s="55" t="s">
        <v>175</v>
      </c>
      <c r="C31" s="55" t="s">
        <v>176</v>
      </c>
      <c r="D31" s="9" t="s">
        <v>8</v>
      </c>
      <c r="E31" s="9" t="s">
        <v>8</v>
      </c>
      <c r="F31" s="9" t="s">
        <v>9</v>
      </c>
      <c r="G31" s="9" t="s">
        <v>9</v>
      </c>
      <c r="H31" s="9" t="s">
        <v>8</v>
      </c>
      <c r="I31" s="57">
        <v>1092</v>
      </c>
      <c r="J31" s="66">
        <f t="shared" si="0"/>
        <v>0.64235294117647057</v>
      </c>
      <c r="K31" s="59" t="s">
        <v>9</v>
      </c>
    </row>
    <row r="32" spans="1:11" ht="30" customHeight="1">
      <c r="A32" s="11">
        <v>29</v>
      </c>
      <c r="B32" s="55" t="s">
        <v>177</v>
      </c>
      <c r="C32" s="55" t="s">
        <v>178</v>
      </c>
      <c r="D32" s="9" t="s">
        <v>8</v>
      </c>
      <c r="E32" s="9" t="s">
        <v>8</v>
      </c>
      <c r="F32" s="9" t="s">
        <v>9</v>
      </c>
      <c r="G32" s="9" t="s">
        <v>8</v>
      </c>
      <c r="H32" s="9" t="s">
        <v>9</v>
      </c>
      <c r="I32" s="57">
        <v>1110</v>
      </c>
      <c r="J32" s="66">
        <f t="shared" si="0"/>
        <v>0.65294117647058825</v>
      </c>
      <c r="K32" s="59" t="s">
        <v>9</v>
      </c>
    </row>
    <row r="33" spans="1:11" ht="30" customHeight="1">
      <c r="A33" s="11">
        <v>30</v>
      </c>
      <c r="B33" s="55" t="s">
        <v>179</v>
      </c>
      <c r="C33" s="55" t="s">
        <v>180</v>
      </c>
      <c r="D33" s="9" t="s">
        <v>8</v>
      </c>
      <c r="E33" s="9" t="s">
        <v>8</v>
      </c>
      <c r="F33" s="9" t="s">
        <v>9</v>
      </c>
      <c r="G33" s="9" t="s">
        <v>9</v>
      </c>
      <c r="H33" s="9" t="s">
        <v>9</v>
      </c>
      <c r="I33" s="57">
        <v>1076</v>
      </c>
      <c r="J33" s="66">
        <f t="shared" si="0"/>
        <v>0.63294117647058823</v>
      </c>
      <c r="K33" s="59" t="s">
        <v>9</v>
      </c>
    </row>
    <row r="34" spans="1:11" ht="30" customHeight="1">
      <c r="A34" s="11">
        <v>31</v>
      </c>
      <c r="B34" s="55" t="s">
        <v>181</v>
      </c>
      <c r="C34" s="55" t="s">
        <v>182</v>
      </c>
      <c r="D34" s="9" t="s">
        <v>8</v>
      </c>
      <c r="E34" s="9" t="s">
        <v>8</v>
      </c>
      <c r="F34" s="9" t="s">
        <v>8</v>
      </c>
      <c r="G34" s="9" t="s">
        <v>8</v>
      </c>
      <c r="H34" s="9" t="s">
        <v>8</v>
      </c>
      <c r="I34" s="57">
        <v>1192</v>
      </c>
      <c r="J34" s="67">
        <f t="shared" si="0"/>
        <v>0.70117647058823529</v>
      </c>
      <c r="K34" s="58" t="s">
        <v>399</v>
      </c>
    </row>
    <row r="35" spans="1:11" ht="30" customHeight="1">
      <c r="A35" s="11">
        <v>32</v>
      </c>
      <c r="B35" s="55" t="s">
        <v>183</v>
      </c>
      <c r="C35" s="55" t="s">
        <v>184</v>
      </c>
      <c r="D35" s="9" t="s">
        <v>8</v>
      </c>
      <c r="E35" s="9" t="s">
        <v>8</v>
      </c>
      <c r="F35" s="9" t="s">
        <v>8</v>
      </c>
      <c r="G35" s="9" t="s">
        <v>8</v>
      </c>
      <c r="H35" s="9" t="s">
        <v>8</v>
      </c>
      <c r="I35" s="57">
        <v>1083</v>
      </c>
      <c r="J35" s="67">
        <f t="shared" si="0"/>
        <v>0.63705882352941179</v>
      </c>
      <c r="K35" s="58" t="s">
        <v>8</v>
      </c>
    </row>
    <row r="36" spans="1:11" ht="30" customHeight="1">
      <c r="A36" s="11">
        <v>33</v>
      </c>
      <c r="B36" s="55" t="s">
        <v>185</v>
      </c>
      <c r="C36" s="55" t="s">
        <v>186</v>
      </c>
      <c r="D36" s="9" t="s">
        <v>8</v>
      </c>
      <c r="E36" s="9" t="s">
        <v>9</v>
      </c>
      <c r="F36" s="9" t="s">
        <v>9</v>
      </c>
      <c r="G36" s="9" t="s">
        <v>9</v>
      </c>
      <c r="H36" s="9" t="s">
        <v>9</v>
      </c>
      <c r="I36" s="57">
        <v>947</v>
      </c>
      <c r="J36" s="66">
        <f t="shared" si="0"/>
        <v>0.55705882352941172</v>
      </c>
      <c r="K36" s="59" t="s">
        <v>9</v>
      </c>
    </row>
    <row r="37" spans="1:11" ht="30" customHeight="1">
      <c r="A37" s="11">
        <v>34</v>
      </c>
      <c r="B37" s="55" t="s">
        <v>187</v>
      </c>
      <c r="C37" s="55" t="s">
        <v>188</v>
      </c>
      <c r="D37" s="9" t="s">
        <v>8</v>
      </c>
      <c r="E37" s="9" t="s">
        <v>8</v>
      </c>
      <c r="F37" s="9" t="s">
        <v>8</v>
      </c>
      <c r="G37" s="9" t="s">
        <v>8</v>
      </c>
      <c r="H37" s="9" t="s">
        <v>8</v>
      </c>
      <c r="I37" s="57">
        <v>1131</v>
      </c>
      <c r="J37" s="67">
        <f t="shared" si="0"/>
        <v>0.66529411764705881</v>
      </c>
      <c r="K37" s="58" t="s">
        <v>399</v>
      </c>
    </row>
    <row r="38" spans="1:11" ht="30" customHeight="1">
      <c r="A38" s="11">
        <v>35</v>
      </c>
      <c r="B38" s="55" t="s">
        <v>189</v>
      </c>
      <c r="C38" s="55" t="s">
        <v>190</v>
      </c>
      <c r="D38" s="9" t="s">
        <v>8</v>
      </c>
      <c r="E38" s="9" t="s">
        <v>8</v>
      </c>
      <c r="F38" s="9" t="s">
        <v>9</v>
      </c>
      <c r="G38" s="9" t="s">
        <v>8</v>
      </c>
      <c r="H38" s="9" t="s">
        <v>8</v>
      </c>
      <c r="I38" s="57">
        <v>1108</v>
      </c>
      <c r="J38" s="66">
        <f t="shared" si="0"/>
        <v>0.65176470588235291</v>
      </c>
      <c r="K38" s="59" t="s">
        <v>9</v>
      </c>
    </row>
    <row r="39" spans="1:11" ht="30" customHeight="1">
      <c r="A39" s="11">
        <v>36</v>
      </c>
      <c r="B39" s="55" t="s">
        <v>191</v>
      </c>
      <c r="C39" s="55" t="s">
        <v>192</v>
      </c>
      <c r="D39" s="9" t="s">
        <v>8</v>
      </c>
      <c r="E39" s="9" t="s">
        <v>8</v>
      </c>
      <c r="F39" s="9" t="s">
        <v>8</v>
      </c>
      <c r="G39" s="9" t="s">
        <v>8</v>
      </c>
      <c r="H39" s="9" t="s">
        <v>8</v>
      </c>
      <c r="I39" s="57">
        <v>1236</v>
      </c>
      <c r="J39" s="67">
        <f t="shared" si="0"/>
        <v>0.72705882352941176</v>
      </c>
      <c r="K39" s="58" t="s">
        <v>399</v>
      </c>
    </row>
    <row r="40" spans="1:11" ht="30" customHeight="1">
      <c r="A40" s="11">
        <v>37</v>
      </c>
      <c r="B40" s="55" t="s">
        <v>193</v>
      </c>
      <c r="C40" s="55" t="s">
        <v>194</v>
      </c>
      <c r="D40" s="9" t="s">
        <v>8</v>
      </c>
      <c r="E40" s="9" t="s">
        <v>8</v>
      </c>
      <c r="F40" s="9" t="s">
        <v>8</v>
      </c>
      <c r="G40" s="9" t="s">
        <v>8</v>
      </c>
      <c r="H40" s="9" t="s">
        <v>8</v>
      </c>
      <c r="I40" s="57">
        <v>1185</v>
      </c>
      <c r="J40" s="67">
        <f t="shared" si="0"/>
        <v>0.69705882352941173</v>
      </c>
      <c r="K40" s="58" t="s">
        <v>399</v>
      </c>
    </row>
    <row r="41" spans="1:11" ht="30" customHeight="1">
      <c r="A41" s="11">
        <v>38</v>
      </c>
      <c r="B41" s="55" t="s">
        <v>195</v>
      </c>
      <c r="C41" s="55" t="s">
        <v>196</v>
      </c>
      <c r="D41" s="9" t="s">
        <v>8</v>
      </c>
      <c r="E41" s="9" t="s">
        <v>8</v>
      </c>
      <c r="F41" s="9" t="s">
        <v>8</v>
      </c>
      <c r="G41" s="9" t="s">
        <v>8</v>
      </c>
      <c r="H41" s="9" t="s">
        <v>8</v>
      </c>
      <c r="I41" s="57">
        <v>1227</v>
      </c>
      <c r="J41" s="67">
        <f t="shared" si="0"/>
        <v>0.72176470588235297</v>
      </c>
      <c r="K41" s="58" t="s">
        <v>399</v>
      </c>
    </row>
    <row r="42" spans="1:11" ht="30" customHeight="1">
      <c r="A42" s="11">
        <v>39</v>
      </c>
      <c r="B42" s="55" t="s">
        <v>197</v>
      </c>
      <c r="C42" s="55" t="s">
        <v>198</v>
      </c>
      <c r="D42" s="9" t="s">
        <v>8</v>
      </c>
      <c r="E42" s="9" t="s">
        <v>8</v>
      </c>
      <c r="F42" s="9" t="s">
        <v>8</v>
      </c>
      <c r="G42" s="9" t="s">
        <v>8</v>
      </c>
      <c r="H42" s="9" t="s">
        <v>8</v>
      </c>
      <c r="I42" s="57">
        <v>1209</v>
      </c>
      <c r="J42" s="67">
        <f t="shared" si="0"/>
        <v>0.7111764705882353</v>
      </c>
      <c r="K42" s="58" t="s">
        <v>399</v>
      </c>
    </row>
    <row r="43" spans="1:11" ht="30" customHeight="1">
      <c r="A43" s="11">
        <v>40</v>
      </c>
      <c r="B43" s="55" t="s">
        <v>199</v>
      </c>
      <c r="C43" s="55" t="s">
        <v>200</v>
      </c>
      <c r="D43" s="9" t="s">
        <v>8</v>
      </c>
      <c r="E43" s="9" t="s">
        <v>9</v>
      </c>
      <c r="F43" s="9" t="s">
        <v>9</v>
      </c>
      <c r="G43" s="9" t="s">
        <v>9</v>
      </c>
      <c r="H43" s="9" t="s">
        <v>9</v>
      </c>
      <c r="I43" s="57">
        <v>968</v>
      </c>
      <c r="J43" s="66">
        <f t="shared" si="0"/>
        <v>0.56941176470588239</v>
      </c>
      <c r="K43" s="59" t="s">
        <v>9</v>
      </c>
    </row>
    <row r="44" spans="1:11" ht="30" customHeight="1">
      <c r="A44" s="11">
        <v>41</v>
      </c>
      <c r="B44" s="55" t="s">
        <v>201</v>
      </c>
      <c r="C44" s="55" t="s">
        <v>202</v>
      </c>
      <c r="D44" s="9" t="s">
        <v>8</v>
      </c>
      <c r="E44" s="9" t="s">
        <v>8</v>
      </c>
      <c r="F44" s="9" t="s">
        <v>9</v>
      </c>
      <c r="G44" s="9" t="s">
        <v>9</v>
      </c>
      <c r="H44" s="9" t="s">
        <v>9</v>
      </c>
      <c r="I44" s="57">
        <v>1079</v>
      </c>
      <c r="J44" s="66">
        <f t="shared" si="0"/>
        <v>0.63470588235294123</v>
      </c>
      <c r="K44" s="59" t="s">
        <v>9</v>
      </c>
    </row>
    <row r="45" spans="1:11" ht="30" customHeight="1">
      <c r="A45" s="11">
        <v>42</v>
      </c>
      <c r="B45" s="55" t="s">
        <v>203</v>
      </c>
      <c r="C45" s="55" t="s">
        <v>204</v>
      </c>
      <c r="D45" s="9" t="s">
        <v>8</v>
      </c>
      <c r="E45" s="9" t="s">
        <v>8</v>
      </c>
      <c r="F45" s="9" t="s">
        <v>8</v>
      </c>
      <c r="G45" s="9" t="s">
        <v>8</v>
      </c>
      <c r="H45" s="9" t="s">
        <v>8</v>
      </c>
      <c r="I45" s="57">
        <v>1192</v>
      </c>
      <c r="J45" s="67">
        <f t="shared" si="0"/>
        <v>0.70117647058823529</v>
      </c>
      <c r="K45" s="58" t="s">
        <v>399</v>
      </c>
    </row>
    <row r="46" spans="1:11" ht="30" customHeight="1">
      <c r="A46" s="11">
        <v>43</v>
      </c>
      <c r="B46" s="55" t="s">
        <v>205</v>
      </c>
      <c r="C46" s="55" t="s">
        <v>206</v>
      </c>
      <c r="D46" s="9" t="s">
        <v>8</v>
      </c>
      <c r="E46" s="9" t="s">
        <v>8</v>
      </c>
      <c r="F46" s="9" t="s">
        <v>8</v>
      </c>
      <c r="G46" s="9" t="s">
        <v>8</v>
      </c>
      <c r="H46" s="9" t="s">
        <v>8</v>
      </c>
      <c r="I46" s="57">
        <v>1211</v>
      </c>
      <c r="J46" s="67">
        <f t="shared" si="0"/>
        <v>0.71235294117647063</v>
      </c>
      <c r="K46" s="58" t="s">
        <v>399</v>
      </c>
    </row>
    <row r="47" spans="1:11" ht="30" customHeight="1">
      <c r="A47" s="11">
        <v>44</v>
      </c>
      <c r="B47" s="55" t="s">
        <v>207</v>
      </c>
      <c r="C47" s="55" t="s">
        <v>208</v>
      </c>
      <c r="D47" s="9" t="s">
        <v>8</v>
      </c>
      <c r="E47" s="9" t="s">
        <v>8</v>
      </c>
      <c r="F47" s="9" t="s">
        <v>8</v>
      </c>
      <c r="G47" s="9" t="s">
        <v>8</v>
      </c>
      <c r="H47" s="9" t="s">
        <v>8</v>
      </c>
      <c r="I47" s="57">
        <v>1185</v>
      </c>
      <c r="J47" s="67">
        <f t="shared" si="0"/>
        <v>0.69705882352941173</v>
      </c>
      <c r="K47" s="58" t="s">
        <v>399</v>
      </c>
    </row>
    <row r="48" spans="1:11" ht="30" customHeight="1">
      <c r="A48" s="11">
        <v>45</v>
      </c>
      <c r="B48" s="55" t="s">
        <v>209</v>
      </c>
      <c r="C48" s="55" t="s">
        <v>210</v>
      </c>
      <c r="D48" s="9" t="s">
        <v>8</v>
      </c>
      <c r="E48" s="9" t="s">
        <v>8</v>
      </c>
      <c r="F48" s="9" t="s">
        <v>8</v>
      </c>
      <c r="G48" s="9" t="s">
        <v>8</v>
      </c>
      <c r="H48" s="9" t="s">
        <v>8</v>
      </c>
      <c r="I48" s="57">
        <v>1243</v>
      </c>
      <c r="J48" s="67">
        <f t="shared" si="0"/>
        <v>0.73117647058823532</v>
      </c>
      <c r="K48" s="58" t="s">
        <v>399</v>
      </c>
    </row>
    <row r="49" spans="1:11" ht="30" customHeight="1">
      <c r="A49" s="11">
        <v>46</v>
      </c>
      <c r="B49" s="55" t="s">
        <v>211</v>
      </c>
      <c r="C49" s="55" t="s">
        <v>212</v>
      </c>
      <c r="D49" s="9" t="s">
        <v>8</v>
      </c>
      <c r="E49" s="9" t="s">
        <v>8</v>
      </c>
      <c r="F49" s="9" t="s">
        <v>8</v>
      </c>
      <c r="G49" s="9" t="s">
        <v>8</v>
      </c>
      <c r="H49" s="9" t="s">
        <v>8</v>
      </c>
      <c r="I49" s="57">
        <v>1181</v>
      </c>
      <c r="J49" s="67">
        <f t="shared" si="0"/>
        <v>0.69470588235294117</v>
      </c>
      <c r="K49" s="58" t="s">
        <v>399</v>
      </c>
    </row>
    <row r="50" spans="1:11" ht="30" customHeight="1">
      <c r="A50" s="11">
        <v>47</v>
      </c>
      <c r="B50" s="55" t="s">
        <v>213</v>
      </c>
      <c r="C50" s="55" t="s">
        <v>214</v>
      </c>
      <c r="D50" s="9" t="s">
        <v>8</v>
      </c>
      <c r="E50" s="9" t="s">
        <v>8</v>
      </c>
      <c r="F50" s="9" t="s">
        <v>9</v>
      </c>
      <c r="G50" s="9" t="s">
        <v>8</v>
      </c>
      <c r="H50" s="9" t="s">
        <v>8</v>
      </c>
      <c r="I50" s="57">
        <v>1198</v>
      </c>
      <c r="J50" s="66">
        <f t="shared" si="0"/>
        <v>0.70470588235294118</v>
      </c>
      <c r="K50" s="59" t="s">
        <v>9</v>
      </c>
    </row>
    <row r="51" spans="1:11" ht="30" customHeight="1">
      <c r="A51" s="11">
        <v>48</v>
      </c>
      <c r="B51" s="55" t="s">
        <v>215</v>
      </c>
      <c r="C51" s="55" t="s">
        <v>216</v>
      </c>
      <c r="D51" s="9" t="s">
        <v>8</v>
      </c>
      <c r="E51" s="9" t="s">
        <v>8</v>
      </c>
      <c r="F51" s="9" t="s">
        <v>9</v>
      </c>
      <c r="G51" s="9" t="s">
        <v>8</v>
      </c>
      <c r="H51" s="9" t="s">
        <v>8</v>
      </c>
      <c r="I51" s="57">
        <v>1081</v>
      </c>
      <c r="J51" s="66">
        <f t="shared" si="0"/>
        <v>0.63588235294117645</v>
      </c>
      <c r="K51" s="59" t="s">
        <v>9</v>
      </c>
    </row>
    <row r="52" spans="1:11" ht="30" customHeight="1">
      <c r="A52" s="11">
        <v>49</v>
      </c>
      <c r="B52" s="55" t="s">
        <v>217</v>
      </c>
      <c r="C52" s="55" t="s">
        <v>218</v>
      </c>
      <c r="D52" s="9" t="s">
        <v>8</v>
      </c>
      <c r="E52" s="9" t="s">
        <v>8</v>
      </c>
      <c r="F52" s="9" t="s">
        <v>9</v>
      </c>
      <c r="G52" s="9" t="s">
        <v>9</v>
      </c>
      <c r="H52" s="9" t="s">
        <v>8</v>
      </c>
      <c r="I52" s="57">
        <v>1046</v>
      </c>
      <c r="J52" s="66">
        <f t="shared" si="0"/>
        <v>0.61529411764705877</v>
      </c>
      <c r="K52" s="59" t="s">
        <v>9</v>
      </c>
    </row>
    <row r="53" spans="1:11" ht="30" customHeight="1">
      <c r="A53" s="11">
        <v>50</v>
      </c>
      <c r="B53" s="55" t="s">
        <v>219</v>
      </c>
      <c r="C53" s="55" t="s">
        <v>220</v>
      </c>
      <c r="D53" s="9" t="s">
        <v>8</v>
      </c>
      <c r="E53" s="9" t="s">
        <v>8</v>
      </c>
      <c r="F53" s="9" t="s">
        <v>8</v>
      </c>
      <c r="G53" s="9" t="s">
        <v>8</v>
      </c>
      <c r="H53" s="9" t="s">
        <v>8</v>
      </c>
      <c r="I53" s="57">
        <v>1099</v>
      </c>
      <c r="J53" s="67">
        <f t="shared" si="0"/>
        <v>0.64647058823529413</v>
      </c>
      <c r="K53" s="58" t="s">
        <v>8</v>
      </c>
    </row>
    <row r="54" spans="1:11" ht="30" customHeight="1">
      <c r="A54" s="11">
        <v>51</v>
      </c>
      <c r="B54" s="55" t="s">
        <v>221</v>
      </c>
      <c r="C54" s="55" t="s">
        <v>222</v>
      </c>
      <c r="D54" s="9" t="s">
        <v>8</v>
      </c>
      <c r="E54" s="9" t="s">
        <v>8</v>
      </c>
      <c r="F54" s="9" t="s">
        <v>8</v>
      </c>
      <c r="G54" s="9" t="s">
        <v>8</v>
      </c>
      <c r="H54" s="9" t="s">
        <v>8</v>
      </c>
      <c r="I54" s="57">
        <v>1280</v>
      </c>
      <c r="J54" s="67">
        <f t="shared" si="0"/>
        <v>0.75294117647058822</v>
      </c>
      <c r="K54" s="72" t="s">
        <v>375</v>
      </c>
    </row>
    <row r="55" spans="1:11" ht="30" customHeight="1">
      <c r="A55" s="11">
        <v>52</v>
      </c>
      <c r="B55" s="55" t="s">
        <v>223</v>
      </c>
      <c r="C55" s="55" t="s">
        <v>224</v>
      </c>
      <c r="D55" s="9" t="s">
        <v>8</v>
      </c>
      <c r="E55" s="9" t="s">
        <v>8</v>
      </c>
      <c r="F55" s="9" t="s">
        <v>9</v>
      </c>
      <c r="G55" s="9" t="s">
        <v>8</v>
      </c>
      <c r="H55" s="9" t="s">
        <v>9</v>
      </c>
      <c r="I55" s="57">
        <v>1045</v>
      </c>
      <c r="J55" s="66">
        <f t="shared" si="0"/>
        <v>0.61470588235294121</v>
      </c>
      <c r="K55" s="71" t="s">
        <v>9</v>
      </c>
    </row>
    <row r="56" spans="1:11" ht="30" customHeight="1">
      <c r="A56" s="11">
        <v>53</v>
      </c>
      <c r="B56" s="55" t="s">
        <v>225</v>
      </c>
      <c r="C56" s="55" t="s">
        <v>226</v>
      </c>
      <c r="D56" s="9" t="s">
        <v>8</v>
      </c>
      <c r="E56" s="9" t="s">
        <v>8</v>
      </c>
      <c r="F56" s="9" t="s">
        <v>8</v>
      </c>
      <c r="G56" s="9" t="s">
        <v>8</v>
      </c>
      <c r="H56" s="9" t="s">
        <v>8</v>
      </c>
      <c r="I56" s="57">
        <v>1149</v>
      </c>
      <c r="J56" s="67">
        <f t="shared" si="0"/>
        <v>0.67588235294117649</v>
      </c>
      <c r="K56" s="70" t="s">
        <v>399</v>
      </c>
    </row>
    <row r="57" spans="1:11" ht="30" customHeight="1">
      <c r="A57" s="11">
        <v>54</v>
      </c>
      <c r="B57" s="56" t="s">
        <v>227</v>
      </c>
      <c r="C57" s="56" t="s">
        <v>228</v>
      </c>
      <c r="D57" s="9" t="s">
        <v>8</v>
      </c>
      <c r="E57" s="9" t="s">
        <v>8</v>
      </c>
      <c r="F57" s="9" t="s">
        <v>8</v>
      </c>
      <c r="G57" s="9" t="s">
        <v>8</v>
      </c>
      <c r="H57" s="9" t="s">
        <v>8</v>
      </c>
      <c r="I57" s="57">
        <v>1232</v>
      </c>
      <c r="J57" s="67">
        <f t="shared" si="0"/>
        <v>0.7247058823529412</v>
      </c>
      <c r="K57" s="70" t="s">
        <v>399</v>
      </c>
    </row>
    <row r="58" spans="1:11" ht="30" customHeight="1">
      <c r="A58" s="11">
        <v>55</v>
      </c>
      <c r="B58" s="56" t="s">
        <v>229</v>
      </c>
      <c r="C58" s="56" t="s">
        <v>230</v>
      </c>
      <c r="D58" s="9" t="s">
        <v>8</v>
      </c>
      <c r="E58" s="9" t="s">
        <v>8</v>
      </c>
      <c r="F58" s="9" t="s">
        <v>8</v>
      </c>
      <c r="G58" s="9" t="s">
        <v>8</v>
      </c>
      <c r="H58" s="9" t="s">
        <v>8</v>
      </c>
      <c r="I58" s="57">
        <v>1089</v>
      </c>
      <c r="J58" s="67">
        <f t="shared" si="0"/>
        <v>0.64058823529411768</v>
      </c>
      <c r="K58" s="70" t="s">
        <v>8</v>
      </c>
    </row>
    <row r="59" spans="1:11" ht="30" customHeight="1">
      <c r="A59" s="11">
        <v>56</v>
      </c>
      <c r="B59" s="56" t="s">
        <v>231</v>
      </c>
      <c r="C59" s="56" t="s">
        <v>232</v>
      </c>
      <c r="D59" s="9" t="s">
        <v>8</v>
      </c>
      <c r="E59" s="9" t="s">
        <v>8</v>
      </c>
      <c r="F59" s="9" t="s">
        <v>8</v>
      </c>
      <c r="G59" s="9" t="s">
        <v>8</v>
      </c>
      <c r="H59" s="9" t="s">
        <v>8</v>
      </c>
      <c r="I59" s="57">
        <v>1137</v>
      </c>
      <c r="J59" s="67">
        <f t="shared" si="0"/>
        <v>0.66882352941176471</v>
      </c>
      <c r="K59" s="70" t="s">
        <v>8</v>
      </c>
    </row>
    <row r="60" spans="1:11" ht="23.1" customHeight="1">
      <c r="A60" s="84" t="s">
        <v>8</v>
      </c>
      <c r="B60" s="84"/>
      <c r="C60" s="84"/>
      <c r="D60" s="54">
        <v>49</v>
      </c>
      <c r="E60" s="54">
        <v>49</v>
      </c>
      <c r="F60" s="54">
        <v>34</v>
      </c>
      <c r="G60" s="54">
        <v>41</v>
      </c>
      <c r="H60" s="54">
        <v>45</v>
      </c>
      <c r="I60" s="122">
        <v>33</v>
      </c>
      <c r="J60" s="125"/>
      <c r="K60" s="123"/>
    </row>
    <row r="61" spans="1:11" ht="23.1" customHeight="1">
      <c r="A61" s="77" t="s">
        <v>9</v>
      </c>
      <c r="B61" s="77"/>
      <c r="C61" s="77"/>
      <c r="D61" s="54">
        <v>7</v>
      </c>
      <c r="E61" s="54">
        <v>7</v>
      </c>
      <c r="F61" s="54">
        <v>22</v>
      </c>
      <c r="G61" s="54">
        <v>15</v>
      </c>
      <c r="H61" s="54">
        <v>11</v>
      </c>
      <c r="I61" s="122">
        <v>23</v>
      </c>
      <c r="J61" s="125"/>
      <c r="K61" s="123"/>
    </row>
    <row r="62" spans="1:11" ht="23.1" customHeight="1">
      <c r="A62" s="76" t="s">
        <v>403</v>
      </c>
      <c r="B62" s="76"/>
      <c r="C62" s="76"/>
      <c r="D62" s="134">
        <f>SUM(D60/56)</f>
        <v>0.875</v>
      </c>
      <c r="E62" s="134">
        <f t="shared" ref="E62:H62" si="1">SUM(E60/56)</f>
        <v>0.875</v>
      </c>
      <c r="F62" s="134">
        <f t="shared" si="1"/>
        <v>0.6071428571428571</v>
      </c>
      <c r="G62" s="134">
        <f t="shared" si="1"/>
        <v>0.7321428571428571</v>
      </c>
      <c r="H62" s="134">
        <f t="shared" si="1"/>
        <v>0.8035714285714286</v>
      </c>
      <c r="I62" s="93">
        <f>SUM(I60/56)</f>
        <v>0.5892857142857143</v>
      </c>
      <c r="J62" s="133"/>
      <c r="K62" s="94"/>
    </row>
    <row r="63" spans="1:11" ht="23.1" customHeight="1">
      <c r="A63" s="128" t="s">
        <v>401</v>
      </c>
      <c r="B63" s="129"/>
      <c r="C63" s="130"/>
      <c r="D63" s="116"/>
      <c r="E63" s="117"/>
      <c r="F63" s="117"/>
      <c r="G63" s="117"/>
      <c r="H63" s="117"/>
      <c r="I63" s="117"/>
      <c r="J63" s="117"/>
      <c r="K63" s="118"/>
    </row>
    <row r="64" spans="1:11" ht="23.1" customHeight="1">
      <c r="A64" s="86" t="s">
        <v>404</v>
      </c>
      <c r="B64" s="86"/>
      <c r="C64" s="86"/>
      <c r="D64" s="85" t="s">
        <v>405</v>
      </c>
      <c r="E64" s="85"/>
      <c r="F64" s="85"/>
      <c r="G64" s="85"/>
      <c r="H64" s="85"/>
      <c r="I64" s="85"/>
      <c r="J64" s="85"/>
      <c r="K64" s="85"/>
    </row>
    <row r="65" spans="1:11" ht="38.25" customHeight="1">
      <c r="A65" s="89" t="s">
        <v>34</v>
      </c>
      <c r="B65" s="89"/>
      <c r="C65" s="36" t="s">
        <v>37</v>
      </c>
      <c r="D65" s="88" t="s">
        <v>40</v>
      </c>
      <c r="E65" s="88"/>
      <c r="F65" s="88" t="s">
        <v>41</v>
      </c>
      <c r="G65" s="88"/>
      <c r="H65" s="110" t="s">
        <v>35</v>
      </c>
      <c r="I65" s="111"/>
      <c r="J65" s="111"/>
      <c r="K65" s="112"/>
    </row>
    <row r="66" spans="1:11" ht="24.95" customHeight="1">
      <c r="A66" s="126" t="s">
        <v>393</v>
      </c>
      <c r="B66" s="127"/>
      <c r="C66" s="35">
        <v>56</v>
      </c>
      <c r="D66" s="87">
        <v>49</v>
      </c>
      <c r="E66" s="87"/>
      <c r="F66" s="87">
        <v>7</v>
      </c>
      <c r="G66" s="87"/>
      <c r="H66" s="93">
        <f>SUM(D66/C66)</f>
        <v>0.875</v>
      </c>
      <c r="I66" s="133"/>
      <c r="J66" s="133"/>
      <c r="K66" s="94"/>
    </row>
    <row r="67" spans="1:11" ht="24.95" customHeight="1">
      <c r="A67" s="126" t="s">
        <v>394</v>
      </c>
      <c r="B67" s="127"/>
      <c r="C67" s="35">
        <v>56</v>
      </c>
      <c r="D67" s="87">
        <v>49</v>
      </c>
      <c r="E67" s="87"/>
      <c r="F67" s="87">
        <v>7</v>
      </c>
      <c r="G67" s="87"/>
      <c r="H67" s="93">
        <f t="shared" ref="H67:H70" si="2">SUM(D67/C67)</f>
        <v>0.875</v>
      </c>
      <c r="I67" s="133"/>
      <c r="J67" s="133"/>
      <c r="K67" s="94"/>
    </row>
    <row r="68" spans="1:11" ht="24.95" customHeight="1">
      <c r="A68" s="132" t="s">
        <v>370</v>
      </c>
      <c r="B68" s="132"/>
      <c r="C68" s="35">
        <v>56</v>
      </c>
      <c r="D68" s="87">
        <v>34</v>
      </c>
      <c r="E68" s="87"/>
      <c r="F68" s="87">
        <v>22</v>
      </c>
      <c r="G68" s="87"/>
      <c r="H68" s="93">
        <f t="shared" si="2"/>
        <v>0.6071428571428571</v>
      </c>
      <c r="I68" s="133"/>
      <c r="J68" s="133"/>
      <c r="K68" s="94"/>
    </row>
    <row r="69" spans="1:11" ht="24.95" customHeight="1">
      <c r="A69" s="131" t="s">
        <v>395</v>
      </c>
      <c r="B69" s="131"/>
      <c r="C69" s="35">
        <v>56</v>
      </c>
      <c r="D69" s="87">
        <v>41</v>
      </c>
      <c r="E69" s="87"/>
      <c r="F69" s="87">
        <v>15</v>
      </c>
      <c r="G69" s="87"/>
      <c r="H69" s="93">
        <f t="shared" si="2"/>
        <v>0.7321428571428571</v>
      </c>
      <c r="I69" s="133"/>
      <c r="J69" s="133"/>
      <c r="K69" s="94"/>
    </row>
    <row r="70" spans="1:11" ht="24.95" customHeight="1">
      <c r="A70" s="126" t="s">
        <v>396</v>
      </c>
      <c r="B70" s="127"/>
      <c r="C70" s="22">
        <v>56</v>
      </c>
      <c r="D70" s="115">
        <v>45</v>
      </c>
      <c r="E70" s="115"/>
      <c r="F70" s="115">
        <v>11</v>
      </c>
      <c r="G70" s="115"/>
      <c r="H70" s="93">
        <f t="shared" si="2"/>
        <v>0.8035714285714286</v>
      </c>
      <c r="I70" s="133"/>
      <c r="J70" s="133"/>
      <c r="K70" s="94"/>
    </row>
  </sheetData>
  <mergeCells count="36">
    <mergeCell ref="H70:K70"/>
    <mergeCell ref="F67:G67"/>
    <mergeCell ref="A69:B69"/>
    <mergeCell ref="D69:E69"/>
    <mergeCell ref="F69:G69"/>
    <mergeCell ref="A70:B70"/>
    <mergeCell ref="D70:E70"/>
    <mergeCell ref="F70:G70"/>
    <mergeCell ref="A68:B68"/>
    <mergeCell ref="D68:E68"/>
    <mergeCell ref="F68:G68"/>
    <mergeCell ref="A62:C62"/>
    <mergeCell ref="A64:C64"/>
    <mergeCell ref="D64:K64"/>
    <mergeCell ref="A65:B65"/>
    <mergeCell ref="D65:E65"/>
    <mergeCell ref="F65:G65"/>
    <mergeCell ref="A63:C63"/>
    <mergeCell ref="H65:K65"/>
    <mergeCell ref="I62:K62"/>
    <mergeCell ref="A66:B66"/>
    <mergeCell ref="D66:E66"/>
    <mergeCell ref="F66:G66"/>
    <mergeCell ref="A67:B67"/>
    <mergeCell ref="D67:E67"/>
    <mergeCell ref="A1:K1"/>
    <mergeCell ref="A2:K2"/>
    <mergeCell ref="A60:C60"/>
    <mergeCell ref="A61:C61"/>
    <mergeCell ref="I60:K60"/>
    <mergeCell ref="I61:K61"/>
    <mergeCell ref="H66:K66"/>
    <mergeCell ref="H67:K67"/>
    <mergeCell ref="H68:K68"/>
    <mergeCell ref="H69:K69"/>
    <mergeCell ref="D63:K63"/>
  </mergeCells>
  <pageMargins left="0.1875" right="8.2754629629629636E-2" top="0.13541666666666666" bottom="0.1221875" header="0.3" footer="0.3"/>
  <pageSetup paperSize="9" scale="6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 YEAR</vt:lpstr>
      <vt:lpstr>3rd YEAR</vt:lpstr>
      <vt:lpstr>2nd YEAR</vt:lpstr>
      <vt:lpstr>1ST YEAR</vt:lpstr>
      <vt:lpstr>1st Year Fresh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2024-01-22T06:41:07Z</dcterms:modified>
</cp:coreProperties>
</file>